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225" windowWidth="14400" windowHeight="6030" tabRatio="601" activeTab="0"/>
  </bookViews>
  <sheets>
    <sheet name="Bidtab" sheetId="1" r:id="rId1"/>
    <sheet name="Sheet1" sheetId="2" r:id="rId2"/>
  </sheets>
  <definedNames>
    <definedName name="_Regression_Int" localSheetId="0" hidden="1">1</definedName>
    <definedName name="_xlnm.Print_Area" localSheetId="0">'Bidtab'!$A$1:$R$50</definedName>
    <definedName name="_xlnm.Print_Titles" localSheetId="0">'Bidtab'!$B:$E,'Bidtab'!$1:$13</definedName>
  </definedNames>
  <calcPr fullCalcOnLoad="1"/>
</workbook>
</file>

<file path=xl/comments2.xml><?xml version="1.0" encoding="utf-8"?>
<comments xmlns="http://schemas.openxmlformats.org/spreadsheetml/2006/main">
  <authors>
    <author>joehernandez</author>
  </authors>
  <commentList>
    <comment ref="I44" authorId="0">
      <text>
        <r>
          <rPr>
            <b/>
            <sz val="8"/>
            <rFont val="Tahoma"/>
            <family val="0"/>
          </rPr>
          <t>joehernandez:</t>
        </r>
        <r>
          <rPr>
            <sz val="8"/>
            <rFont val="Tahoma"/>
            <family val="0"/>
          </rPr>
          <t xml:space="preserve">
Mobilization percentage actual was 5.06.  reduced to 4.8 per bid proposal written percentage.</t>
        </r>
      </text>
    </comment>
    <comment ref="O44" authorId="0">
      <text>
        <r>
          <rPr>
            <b/>
            <sz val="8"/>
            <rFont val="Tahoma"/>
            <family val="0"/>
          </rPr>
          <t>joehernandez:</t>
        </r>
        <r>
          <rPr>
            <sz val="8"/>
            <rFont val="Tahoma"/>
            <family val="0"/>
          </rPr>
          <t xml:space="preserve">
Mobilization percentage actual exceeded 5 percent maximum.  Adjusted to meet the 5 percent.</t>
        </r>
      </text>
    </comment>
    <comment ref="L44" authorId="0">
      <text>
        <r>
          <rPr>
            <b/>
            <sz val="8"/>
            <rFont val="Tahoma"/>
            <family val="0"/>
          </rPr>
          <t>joehernandez:</t>
        </r>
        <r>
          <rPr>
            <sz val="8"/>
            <rFont val="Tahoma"/>
            <family val="0"/>
          </rPr>
          <t xml:space="preserve">
Mobilization percentage actual exceeded 5 percent maximum.  Adjusted to meet the 5 percent.</t>
        </r>
      </text>
    </comment>
  </commentList>
</comments>
</file>

<file path=xl/sharedStrings.xml><?xml version="1.0" encoding="utf-8"?>
<sst xmlns="http://schemas.openxmlformats.org/spreadsheetml/2006/main" count="281" uniqueCount="185">
  <si>
    <t>TIME &amp;</t>
  </si>
  <si>
    <t>DATE:</t>
  </si>
  <si>
    <t>Total</t>
  </si>
  <si>
    <t>Description</t>
  </si>
  <si>
    <t>P. O. BOX 2449</t>
  </si>
  <si>
    <t>TABULATION OF BIDS</t>
  </si>
  <si>
    <t>SAN ANTONIO WATER SYSTEM</t>
  </si>
  <si>
    <t>PROPOSAL:</t>
  </si>
  <si>
    <t>SAN ANTONIO, TEXAS  78298-2449</t>
  </si>
  <si>
    <t>[1]</t>
  </si>
  <si>
    <t>[2]</t>
  </si>
  <si>
    <t>[3]</t>
  </si>
  <si>
    <t>CALENDAR DAYS TO COMPLETE</t>
  </si>
  <si>
    <t>Unit Price</t>
  </si>
  <si>
    <t>Unit of Issue</t>
  </si>
  <si>
    <t>Estimate Qty</t>
  </si>
  <si>
    <t>Item No.</t>
  </si>
  <si>
    <t>LS</t>
  </si>
  <si>
    <t>Percentage</t>
  </si>
  <si>
    <t xml:space="preserve"> </t>
  </si>
  <si>
    <t>Solicitation No.:</t>
  </si>
  <si>
    <t>1</t>
  </si>
  <si>
    <t>[4]</t>
  </si>
  <si>
    <t>[5]</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</si>
  <si>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</si>
  <si>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</si>
  <si>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</si>
  <si>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</si>
  <si>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</si>
  <si>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</si>
  <si>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</si>
  <si>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</si>
  <si>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</si>
  <si>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</si>
  <si>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</si>
  <si>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</si>
  <si>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</si>
  <si>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</si>
  <si>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</si>
  <si>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</si>
  <si>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</si>
  <si>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</si>
  <si>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</si>
  <si>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</si>
  <si>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</si>
  <si>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</si>
  <si>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</si>
  <si>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</si>
  <si>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</si>
  <si>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</si>
  <si>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</si>
  <si>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</si>
  <si>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LF</t>
  </si>
  <si>
    <t>Trench Excavation Safety Protection</t>
  </si>
  <si>
    <t>SY</t>
  </si>
  <si>
    <t>Revegetation</t>
  </si>
  <si>
    <t>EA</t>
  </si>
  <si>
    <t>VF</t>
  </si>
  <si>
    <t>Tree Protection</t>
  </si>
  <si>
    <t xml:space="preserve">Prepared by Joe </t>
  </si>
  <si>
    <t>B-11-050-MF</t>
  </si>
  <si>
    <t>Leon Creek WRC Interconnection to the Southwest</t>
  </si>
  <si>
    <t>Bexar Sewer Pipeline Project</t>
  </si>
  <si>
    <t>Job # 10-6501</t>
  </si>
  <si>
    <t>10:00 A.M.</t>
  </si>
  <si>
    <t>SAWS Job No 10-6501</t>
  </si>
  <si>
    <t>Erosion &amp; Sedimentation Control</t>
  </si>
  <si>
    <t>Contract No.: C-12-008-MF</t>
  </si>
  <si>
    <t>60" FRP Wastewater Line (all depths)</t>
  </si>
  <si>
    <t>27" FRP or PVC Wastewater Line (all depths)</t>
  </si>
  <si>
    <t>60" FRP Tee Base Manhole</t>
  </si>
  <si>
    <t>60" FRP Tee Base Manhole, w/27" FRP Stub-out</t>
  </si>
  <si>
    <t>60" FRP Tee Base Manhole, w/42" FRP Stub-out</t>
  </si>
  <si>
    <t>Tee Base MH, 60" Riser Extra Depth (&gt;15')</t>
  </si>
  <si>
    <t>Vented Drop Manholes (MH Nos. 17 &amp; 18)</t>
  </si>
  <si>
    <t>Boring or Tunneling (54" DIA. FRP)</t>
  </si>
  <si>
    <t>Boring or Tunneling (60" DIA. FRP)</t>
  </si>
  <si>
    <t>Boring or Tunneling (27" DIA. FRP or PVC)</t>
  </si>
  <si>
    <t>Carrier Pipe Installed in Steel Casing or Tunnel Liner Plate (54" DIA FRP)</t>
  </si>
  <si>
    <t>Carrier Pipe Installed in Steel Casing or Tunnel Liner Plate (27" DIA FRP or PVC)</t>
  </si>
  <si>
    <t>Verano Lift Station No. 5 Elimination/Abandonment</t>
  </si>
  <si>
    <t>Connection to SBSP Segment 2</t>
  </si>
  <si>
    <t>Gravity Sewer and MH Testing</t>
  </si>
  <si>
    <t>Allowance</t>
  </si>
  <si>
    <t>CPS Power Pole Stabilization and Line Protection - Allowance for CPS fees associated with the temporary support of poles, adjustment/replacement of guy wire and protection of crossed wires.  This shall include furnishing all labor, materials, and incidentals required to coordinate with CPS.  Contractor to pay and be reimbursed actual amount by SAWS.</t>
  </si>
  <si>
    <t>SUBTOTAL BASE BID AMOUNT</t>
  </si>
  <si>
    <t>TOTAL BID AMOUNT INCLUDING ADDENDUM # 1, 2 &amp; 3</t>
  </si>
  <si>
    <t>54" FRP Wastewater Line (all depths)</t>
  </si>
  <si>
    <t>42" FRP Wastewater Line (all depths)</t>
  </si>
  <si>
    <t>Carrier Pipe Installed in Steel Casing or Tunnel Liner Plate (60" DIA FRP)</t>
  </si>
  <si>
    <t>Comanche Creek Aerial Crossing Abutments (Cradle and Headwall), Carrier Pipe (60" Dia. FRP), Steel Casing (72" Dia.), Spacers and Polyurethane Grout, Channel Grading, Armoring and Reinforcement (to include testing and design)</t>
  </si>
  <si>
    <t>Comanche Creek Aerial Crossing 60" Piers</t>
  </si>
  <si>
    <t xml:space="preserve">Leon Creek WRC FEB Drainline Junction Structure, Leon Creek WRC Interconnect Flow Meter Vault Structure, Leon Creek WRC FEB Diversion Structure, Leon Creek WRC FEB Headworks Screening Improvements, Leon Creek WRC Primary Clarifier Flow Meter Vaults No. 1 and No. 2, Leon Creek WRC Heater House # 2 Demolition, Leon Creek WRC Sulfur Dioxide System Improvements, Remove and Replace Existing Asphalt Pavement, and Concrete Encasement. </t>
  </si>
  <si>
    <t>Subsurface Utility Investigation</t>
  </si>
  <si>
    <t xml:space="preserve">Permitting Fees - Allowance for permitting fees associated with the project.  This shall include furnishing all labor, materials, and incidentals required to obtain all necessary permits.  Contractor to pay and be reimbursed actual amount by SAWS. </t>
  </si>
  <si>
    <t xml:space="preserve">Mobilization and Demobilization: this item includes project move-in and move-out of personnel and equipment, for work shall include furnishing all labor, materials, tools, equipment and incidentals required to mobilize, demobilized, bond and insure the Work for the Leon Creek WRC Interconnection to the SBSP Project, in accordance with the contract documents, complete in place.   </t>
  </si>
  <si>
    <t>Quest Civil Constructors Texas, LLC                                                                                  11824 Jollyville Road, Bldg 1, Suite 103                                                     Austin, Texas 78759</t>
  </si>
  <si>
    <t>Holloman Corporation                                                                                 13730 IH 10 East                                                     Converse, Texas 78109</t>
  </si>
  <si>
    <t>Pepper-Lawson Waterworks, LLC                                                                                 4555 Katy Hockley Cut-Off Road                                                     Katy, Texas 77493</t>
  </si>
  <si>
    <t xml:space="preserve">S. J. Louis Construction of Texas, LTD.                                                                                   9862 Lorene, Suite 200                                                    San Antonio, Texas 78216 </t>
  </si>
  <si>
    <t xml:space="preserve">Pesado Construction Company, Inc.                                                                                                                7054 Pipestones                                                    Schertz, Texas 78154 </t>
  </si>
  <si>
    <t>Prepared by gc</t>
  </si>
  <si>
    <t>[6]</t>
  </si>
  <si>
    <t xml:space="preserve">2015 Sanitary Sewer Laterals Renewal and </t>
  </si>
  <si>
    <t>Repair Construction Contract, Package 1</t>
  </si>
  <si>
    <t>Job Nos. 15-0101 (O&amp;M) and 15-1402 (CIP)</t>
  </si>
  <si>
    <t>Solicitation No.: CD-B-14-073-MF</t>
  </si>
  <si>
    <t>Remove Concrete Curb</t>
  </si>
  <si>
    <t>Remove Sidewalks and Driveways</t>
  </si>
  <si>
    <t>Flexible Base (Complete in place)</t>
  </si>
  <si>
    <t>Tack Coat</t>
  </si>
  <si>
    <t>Hot Mix Asphalt Concrete Type “D”, Two (2) Inch Thickness</t>
  </si>
  <si>
    <t>Salvage, Haul, Stockpile Asphalt Concrete Pavement</t>
  </si>
  <si>
    <t>Concrete Curbing</t>
  </si>
  <si>
    <t>Concrete Gutter</t>
  </si>
  <si>
    <t>Concrete Sidewalks</t>
  </si>
  <si>
    <t>Concrete Driveways</t>
  </si>
  <si>
    <t>Commercial Driveways</t>
  </si>
  <si>
    <t>Relocate Fence</t>
  </si>
  <si>
    <t>Cutting and replacing pavements (10” ATB &amp; 3” HMAC)</t>
  </si>
  <si>
    <t>Cutting and replacing pavements (6” ATB &amp; 2” HMAC)</t>
  </si>
  <si>
    <t>Top Soil</t>
  </si>
  <si>
    <t>Bermuda Sodding</t>
  </si>
  <si>
    <t>St. Augustine Sodding</t>
  </si>
  <si>
    <t>Barricades, Signs and Traffic Handling</t>
  </si>
  <si>
    <t>Temporary Sediment Control Fence</t>
  </si>
  <si>
    <t>Police Officer</t>
  </si>
  <si>
    <t>Renew Sanitary Sewer Laterals</t>
  </si>
  <si>
    <t>Install One Way Sanitary Sewer  Clean-out</t>
  </si>
  <si>
    <t>Install Backwater Valve Assembly</t>
  </si>
  <si>
    <t>Extra Length Point Repair,  8” or 10” pipe diameter, all depths</t>
  </si>
  <si>
    <t>Extra Length Point Repair, 12” or 15” pipe diameter, all depths</t>
  </si>
  <si>
    <t>Extra Length Point Repair,  18” or 21” pipe diameter, all depths</t>
  </si>
  <si>
    <t>Extra Length Point Repair,  24” pipe diameter, all depths</t>
  </si>
  <si>
    <t>Lateral Point Repair</t>
  </si>
  <si>
    <t>Lateral Connection, 8” or 10” pipe diameter, all depths</t>
  </si>
  <si>
    <t>Lateral Connection, 12” or 15” pipe diameter, all depths</t>
  </si>
  <si>
    <t>Lateral Connection,  18” or 21” pipe diameter, all depths</t>
  </si>
  <si>
    <t>Lateral Connection,  24” pipe diameter, all depths</t>
  </si>
  <si>
    <t>Flowable Backfill (TxDOT Spec)</t>
  </si>
  <si>
    <t xml:space="preserve">TOTAL BID AMOUNT </t>
  </si>
  <si>
    <t>103.1</t>
  </si>
  <si>
    <t>103.3</t>
  </si>
  <si>
    <t>200</t>
  </si>
  <si>
    <t>203</t>
  </si>
  <si>
    <t>205.4</t>
  </si>
  <si>
    <t>208</t>
  </si>
  <si>
    <t>500.1</t>
  </si>
  <si>
    <t>500.3</t>
  </si>
  <si>
    <t>502.1</t>
  </si>
  <si>
    <t>503.1</t>
  </si>
  <si>
    <t>503.2</t>
  </si>
  <si>
    <t>508</t>
  </si>
  <si>
    <t>511.3.1</t>
  </si>
  <si>
    <t>511.3.2</t>
  </si>
  <si>
    <t>515</t>
  </si>
  <si>
    <t>516.1</t>
  </si>
  <si>
    <t>516.2</t>
  </si>
  <si>
    <t>530</t>
  </si>
  <si>
    <t>540.9</t>
  </si>
  <si>
    <t>550</t>
  </si>
  <si>
    <t>805.1</t>
  </si>
  <si>
    <t>854</t>
  </si>
  <si>
    <t>854.1</t>
  </si>
  <si>
    <t>854.2</t>
  </si>
  <si>
    <t>1103.1</t>
  </si>
  <si>
    <t>1103.2</t>
  </si>
  <si>
    <t>1103.3</t>
  </si>
  <si>
    <t>1103.4</t>
  </si>
  <si>
    <t>1103.5</t>
  </si>
  <si>
    <t>1109.1</t>
  </si>
  <si>
    <t>1109.2</t>
  </si>
  <si>
    <t>1109.3</t>
  </si>
  <si>
    <t>1109.4</t>
  </si>
  <si>
    <t>4438</t>
  </si>
  <si>
    <t>CY</t>
  </si>
  <si>
    <t>GAL</t>
  </si>
  <si>
    <t>HR</t>
  </si>
  <si>
    <t>Austin Constructors, LLC                                                                                                               7907 S FM 973                                                    Austin, TX  78719</t>
  </si>
  <si>
    <t xml:space="preserve">Bartek Construction                                                                                   5221 Port Entry                                                            San Antonio, Tx  78222 </t>
  </si>
  <si>
    <t>Nerie Construction LLC                                                                   1506 E Broadway, #205                                                                        Pearland, TX  77581</t>
  </si>
  <si>
    <t>D Guerra Construction LLC                                                                                      9810 FM 969                                                                                         Austin, Tx  78724</t>
  </si>
  <si>
    <t>EZ Bell Construction, LLC                                                               203 Recoleta                                                                        San Antonio, TX  78216</t>
  </si>
  <si>
    <t xml:space="preserve">Pronto Sandblasting &amp; Coating &amp; Oil Field Services Co., Inc.                                                                            9456 South Presa                                                                   San Antonio, TX  78223 </t>
  </si>
  <si>
    <r>
      <t xml:space="preserve">Contract No.: </t>
    </r>
    <r>
      <rPr>
        <sz val="14"/>
        <color indexed="10"/>
        <rFont val="Calibri"/>
        <family val="2"/>
      </rPr>
      <t>CD-C-14-xxx-MF</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</si>
</sst>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quot;$&quot;#."/>
    <numFmt numFmtId="167" formatCode="mmmm\ d\,\ yyyy"/>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0">
    <font>
      <sz val="12"/>
      <name val="Courier"/>
      <family val="0"/>
    </font>
    <font>
      <sz val="11"/>
      <color indexed="8"/>
      <name val="Calibri"/>
      <family val="2"/>
    </font>
    <font>
      <sz val="1"/>
      <color indexed="8"/>
      <name val="Courier"/>
      <family val="3"/>
    </font>
    <font>
      <b/>
      <sz val="1"/>
      <color indexed="8"/>
      <name val="Courier"/>
      <family val="3"/>
    </font>
    <font>
      <sz val="10"/>
      <name val="Times New Roman"/>
      <family val="1"/>
    </font>
    <font>
      <sz val="11"/>
      <name val="Times New Roman"/>
      <family val="1"/>
    </font>
    <font>
      <sz val="8"/>
      <name val="Times New Roman"/>
      <family val="1"/>
    </font>
    <font>
      <b/>
      <sz val="16"/>
      <name val="Times New Roman"/>
      <family val="1"/>
    </font>
    <font>
      <sz val="12"/>
      <name val="Times New Roman"/>
      <family val="1"/>
    </font>
    <font>
      <b/>
      <sz val="12"/>
      <name val="Times New Roman"/>
      <family val="1"/>
    </font>
    <font>
      <sz val="12"/>
      <color indexed="8"/>
      <name val="Times New Roman"/>
      <family val="1"/>
    </font>
    <font>
      <sz val="14"/>
      <name val="Times New Roman"/>
      <family val="1"/>
    </font>
    <font>
      <b/>
      <sz val="12"/>
      <color indexed="8"/>
      <name val="Times New Roman"/>
      <family val="1"/>
    </font>
    <font>
      <b/>
      <sz val="26"/>
      <color indexed="8"/>
      <name val="Times New Roman"/>
      <family val="1"/>
    </font>
    <font>
      <b/>
      <sz val="16"/>
      <color indexed="8"/>
      <name val="Times New Roman"/>
      <family val="1"/>
    </font>
    <font>
      <sz val="16"/>
      <name val="Courier"/>
      <family val="3"/>
    </font>
    <font>
      <b/>
      <sz val="14"/>
      <color indexed="8"/>
      <name val="Times New Roman"/>
      <family val="1"/>
    </font>
    <font>
      <sz val="14"/>
      <color indexed="8"/>
      <name val="Times New Roman"/>
      <family val="1"/>
    </font>
    <font>
      <sz val="8"/>
      <name val="Tahoma"/>
      <family val="0"/>
    </font>
    <font>
      <b/>
      <sz val="8"/>
      <name val="Tahoma"/>
      <family val="0"/>
    </font>
    <font>
      <sz val="12"/>
      <name val="Calibri"/>
      <family val="2"/>
    </font>
    <font>
      <sz val="8"/>
      <name val="Calibri"/>
      <family val="2"/>
    </font>
    <font>
      <sz val="10"/>
      <name val="Calibri"/>
      <family val="2"/>
    </font>
    <font>
      <sz val="11"/>
      <name val="Calibri"/>
      <family val="2"/>
    </font>
    <font>
      <sz val="14"/>
      <name val="Calibri"/>
      <family val="2"/>
    </font>
    <font>
      <sz val="14"/>
      <color indexed="10"/>
      <name val="Calibri"/>
      <family val="2"/>
    </font>
    <font>
      <b/>
      <sz val="14"/>
      <name val="Calibri"/>
      <family val="2"/>
    </font>
    <font>
      <b/>
      <sz val="14"/>
      <color indexed="8"/>
      <name val="Calibri"/>
      <family val="2"/>
    </font>
    <font>
      <sz val="14"/>
      <color indexed="8"/>
      <name val="Calibri"/>
      <family val="2"/>
    </font>
    <font>
      <b/>
      <sz val="14"/>
      <color indexed="8"/>
      <name val="Calibri Light"/>
      <family val="2"/>
    </font>
    <font>
      <u val="single"/>
      <sz val="14"/>
      <color indexed="8"/>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4"/>
      <color rgb="FFFF0000"/>
      <name val="Calibri"/>
      <family val="2"/>
    </font>
    <font>
      <b/>
      <sz val="8"/>
      <name val="Courie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bottom/>
    </border>
    <border>
      <left style="thin"/>
      <right style="thin"/>
      <top style="thin"/>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thin"/>
      <bottom style="thin"/>
    </border>
    <border>
      <left/>
      <right style="thin"/>
      <top style="thin"/>
      <bottom style="thin"/>
    </border>
    <border>
      <left style="thin"/>
      <right style="medium"/>
      <top style="thin"/>
      <bottom style="medium"/>
    </border>
    <border>
      <left style="medium"/>
      <right style="thin"/>
      <top style="thin"/>
      <bottom style="medium"/>
    </border>
    <border>
      <left style="medium"/>
      <right/>
      <top style="medium"/>
      <bottom/>
    </border>
    <border>
      <left/>
      <right/>
      <top style="medium"/>
      <bottom/>
    </border>
    <border>
      <left style="medium"/>
      <right/>
      <top/>
      <bottom/>
    </border>
    <border>
      <left style="medium"/>
      <right/>
      <top style="thin"/>
      <bottom style="thin"/>
    </border>
    <border>
      <left/>
      <right/>
      <top style="thin"/>
      <bottom style="medium"/>
    </border>
    <border>
      <left/>
      <right/>
      <top style="thin"/>
      <bottom/>
    </border>
    <border>
      <left/>
      <right/>
      <top/>
      <bottom style="thin"/>
    </border>
    <border>
      <left style="thin"/>
      <right/>
      <top style="thin"/>
      <bottom style="thin"/>
    </border>
    <border>
      <left style="medium"/>
      <right/>
      <top style="thin"/>
      <bottom>
        <color indexed="63"/>
      </bottom>
    </border>
    <border>
      <left style="thin"/>
      <right style="thin"/>
      <top style="thin"/>
      <bottom/>
    </border>
    <border>
      <left style="thin"/>
      <right style="thin"/>
      <top>
        <color indexed="63"/>
      </top>
      <bottom style="thin"/>
    </border>
    <border>
      <left>
        <color indexed="63"/>
      </left>
      <right style="thin"/>
      <top style="thin"/>
      <bottom style="medium"/>
    </border>
    <border>
      <left/>
      <right style="medium"/>
      <top style="medium"/>
      <bottom/>
    </border>
    <border>
      <left/>
      <right style="medium"/>
      <top/>
      <bottom/>
    </border>
    <border>
      <left style="medium"/>
      <right/>
      <top style="thin"/>
      <bottom style="medium"/>
    </border>
    <border>
      <left/>
      <right style="medium"/>
      <top style="thin"/>
      <bottom style="thin"/>
    </border>
    <border>
      <left/>
      <right style="medium"/>
      <top style="thin"/>
      <bottom style="mediu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6" fontId="2" fillId="0" borderId="0">
      <alignment/>
      <protection locked="0"/>
    </xf>
    <xf numFmtId="0" fontId="2" fillId="0" borderId="0">
      <alignment/>
      <protection locked="0"/>
    </xf>
    <xf numFmtId="0" fontId="49" fillId="0" borderId="0" applyNumberFormat="0" applyFill="0" applyBorder="0" applyAlignment="0" applyProtection="0"/>
    <xf numFmtId="164" fontId="2" fillId="0" borderId="0">
      <alignment/>
      <protection locked="0"/>
    </xf>
    <xf numFmtId="0" fontId="50" fillId="29" borderId="0" applyNumberFormat="0" applyBorder="0" applyAlignment="0" applyProtection="0"/>
    <xf numFmtId="0" fontId="3" fillId="0" borderId="0">
      <alignment/>
      <protection locked="0"/>
    </xf>
    <xf numFmtId="0" fontId="2" fillId="0" borderId="0">
      <alignment/>
      <protection locked="0"/>
    </xf>
    <xf numFmtId="0" fontId="51" fillId="0" borderId="3"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4" applyNumberFormat="0" applyFill="0" applyAlignment="0" applyProtection="0"/>
    <xf numFmtId="0" fontId="54" fillId="31" borderId="0" applyNumberFormat="0" applyBorder="0" applyAlignment="0" applyProtection="0"/>
    <xf numFmtId="0" fontId="0" fillId="32" borderId="5" applyNumberFormat="0" applyFont="0" applyAlignment="0" applyProtection="0"/>
    <xf numFmtId="0" fontId="55" fillId="27" borderId="6"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2" fillId="0" borderId="7">
      <alignment/>
      <protection locked="0"/>
    </xf>
    <xf numFmtId="0" fontId="57" fillId="0" borderId="0" applyNumberFormat="0" applyFill="0" applyBorder="0" applyAlignment="0" applyProtection="0"/>
  </cellStyleXfs>
  <cellXfs count="142">
    <xf numFmtId="0" fontId="0" fillId="0" borderId="0" xfId="0" applyAlignment="1">
      <alignment/>
    </xf>
    <xf numFmtId="0" fontId="8"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8" fillId="33" borderId="0" xfId="0" applyFont="1" applyFill="1" applyBorder="1" applyAlignment="1">
      <alignment horizontal="center"/>
    </xf>
    <xf numFmtId="0" fontId="8" fillId="33" borderId="0" xfId="0" applyFont="1" applyFill="1" applyBorder="1" applyAlignment="1">
      <alignment horizontal="left"/>
    </xf>
    <xf numFmtId="0" fontId="9" fillId="33" borderId="0" xfId="0" applyFont="1" applyFill="1" applyBorder="1" applyAlignment="1">
      <alignment horizontal="center"/>
    </xf>
    <xf numFmtId="0" fontId="9" fillId="33" borderId="0" xfId="0" applyFont="1" applyFill="1" applyBorder="1" applyAlignment="1">
      <alignment horizontal="left"/>
    </xf>
    <xf numFmtId="0" fontId="8" fillId="33" borderId="0" xfId="0" applyFont="1" applyFill="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49" fontId="6" fillId="33" borderId="0" xfId="0" applyNumberFormat="1" applyFont="1" applyFill="1" applyAlignment="1">
      <alignment/>
    </xf>
    <xf numFmtId="0" fontId="5"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7" fontId="10" fillId="33" borderId="0" xfId="0" applyNumberFormat="1" applyFont="1" applyFill="1" applyBorder="1" applyAlignment="1" applyProtection="1">
      <alignment horizontal="center"/>
      <protection/>
    </xf>
    <xf numFmtId="0" fontId="6" fillId="33" borderId="0" xfId="0" applyFont="1" applyFill="1" applyAlignment="1">
      <alignment/>
    </xf>
    <xf numFmtId="49" fontId="9" fillId="33" borderId="0" xfId="0" applyNumberFormat="1" applyFont="1" applyFill="1" applyBorder="1" applyAlignment="1" applyProtection="1">
      <alignment/>
      <protection/>
    </xf>
    <xf numFmtId="49" fontId="8" fillId="33" borderId="0" xfId="0" applyNumberFormat="1" applyFont="1" applyFill="1" applyBorder="1" applyAlignment="1">
      <alignment/>
    </xf>
    <xf numFmtId="0" fontId="10" fillId="33" borderId="8" xfId="0" applyFont="1" applyFill="1" applyBorder="1" applyAlignment="1" applyProtection="1">
      <alignment horizontal="center"/>
      <protection/>
    </xf>
    <xf numFmtId="7" fontId="10" fillId="33" borderId="9" xfId="0" applyNumberFormat="1" applyFont="1" applyFill="1" applyBorder="1" applyAlignment="1" applyProtection="1">
      <alignment/>
      <protection/>
    </xf>
    <xf numFmtId="7" fontId="10" fillId="33" borderId="10" xfId="0" applyNumberFormat="1" applyFont="1" applyFill="1" applyBorder="1" applyAlignment="1" applyProtection="1">
      <alignment/>
      <protection/>
    </xf>
    <xf numFmtId="0" fontId="6" fillId="33" borderId="0" xfId="0" applyFont="1" applyFill="1" applyBorder="1" applyAlignment="1">
      <alignment/>
    </xf>
    <xf numFmtId="39" fontId="12" fillId="33" borderId="11" xfId="0" applyNumberFormat="1" applyFont="1" applyFill="1" applyBorder="1" applyAlignment="1" applyProtection="1">
      <alignment/>
      <protection/>
    </xf>
    <xf numFmtId="39" fontId="12" fillId="33" borderId="12" xfId="0" applyNumberFormat="1" applyFont="1" applyFill="1" applyBorder="1" applyAlignment="1" applyProtection="1">
      <alignment/>
      <protection/>
    </xf>
    <xf numFmtId="0" fontId="12" fillId="33" borderId="13" xfId="0" applyFont="1" applyFill="1" applyBorder="1" applyAlignment="1" applyProtection="1">
      <alignment wrapText="1"/>
      <protection/>
    </xf>
    <xf numFmtId="0" fontId="12" fillId="33" borderId="8" xfId="0" applyFont="1" applyFill="1" applyBorder="1" applyAlignment="1" applyProtection="1">
      <alignment wrapText="1"/>
      <protection/>
    </xf>
    <xf numFmtId="39" fontId="12" fillId="33" borderId="14" xfId="0" applyNumberFormat="1" applyFont="1" applyFill="1" applyBorder="1" applyAlignment="1" applyProtection="1">
      <alignment/>
      <protection/>
    </xf>
    <xf numFmtId="0" fontId="8" fillId="33" borderId="15" xfId="0" applyNumberFormat="1" applyFont="1" applyFill="1" applyBorder="1" applyAlignment="1">
      <alignment horizontal="center"/>
    </xf>
    <xf numFmtId="0" fontId="4" fillId="33" borderId="11" xfId="0" applyFont="1" applyFill="1" applyBorder="1" applyAlignment="1">
      <alignment/>
    </xf>
    <xf numFmtId="0" fontId="8" fillId="33" borderId="16" xfId="0" applyFont="1" applyFill="1" applyBorder="1" applyAlignment="1">
      <alignment/>
    </xf>
    <xf numFmtId="49" fontId="6" fillId="33" borderId="17" xfId="0" applyNumberFormat="1" applyFont="1" applyFill="1" applyBorder="1" applyAlignment="1">
      <alignment/>
    </xf>
    <xf numFmtId="0" fontId="6" fillId="33" borderId="18" xfId="0" applyFont="1" applyFill="1" applyBorder="1" applyAlignment="1">
      <alignment/>
    </xf>
    <xf numFmtId="49" fontId="4" fillId="33" borderId="19" xfId="0" applyNumberFormat="1" applyFont="1" applyFill="1" applyBorder="1" applyAlignment="1">
      <alignment/>
    </xf>
    <xf numFmtId="49" fontId="4" fillId="33" borderId="19" xfId="0" applyNumberFormat="1" applyFont="1" applyFill="1" applyBorder="1" applyAlignment="1">
      <alignment/>
    </xf>
    <xf numFmtId="49" fontId="5" fillId="33" borderId="19" xfId="0" applyNumberFormat="1" applyFont="1" applyFill="1" applyBorder="1" applyAlignment="1">
      <alignment/>
    </xf>
    <xf numFmtId="49" fontId="9" fillId="33" borderId="20" xfId="0" applyNumberFormat="1" applyFont="1" applyFill="1" applyBorder="1" applyAlignment="1">
      <alignment wrapText="1"/>
    </xf>
    <xf numFmtId="0" fontId="10" fillId="33" borderId="13" xfId="0" applyFont="1" applyFill="1" applyBorder="1" applyAlignment="1" applyProtection="1">
      <alignment horizontal="center"/>
      <protection/>
    </xf>
    <xf numFmtId="49" fontId="10" fillId="33" borderId="11" xfId="0" applyNumberFormat="1" applyFont="1" applyFill="1" applyBorder="1" applyAlignment="1" applyProtection="1">
      <alignment horizontal="center"/>
      <protection/>
    </xf>
    <xf numFmtId="49" fontId="12" fillId="33" borderId="11" xfId="0" applyNumberFormat="1" applyFont="1" applyFill="1" applyBorder="1" applyAlignment="1" applyProtection="1">
      <alignment horizontal="center"/>
      <protection/>
    </xf>
    <xf numFmtId="37" fontId="10" fillId="33" borderId="8" xfId="0" applyNumberFormat="1" applyFont="1" applyFill="1" applyBorder="1" applyAlignment="1" applyProtection="1">
      <alignment horizontal="right"/>
      <protection/>
    </xf>
    <xf numFmtId="39" fontId="12" fillId="33" borderId="13" xfId="0" applyNumberFormat="1" applyFont="1" applyFill="1" applyBorder="1" applyAlignment="1" applyProtection="1">
      <alignment/>
      <protection/>
    </xf>
    <xf numFmtId="0" fontId="4" fillId="33" borderId="13" xfId="0" applyFont="1" applyFill="1" applyBorder="1" applyAlignment="1">
      <alignment/>
    </xf>
    <xf numFmtId="0" fontId="8" fillId="33" borderId="21" xfId="0" applyFont="1" applyFill="1" applyBorder="1" applyAlignment="1">
      <alignment/>
    </xf>
    <xf numFmtId="0" fontId="10" fillId="34" borderId="13" xfId="0" applyFont="1" applyFill="1" applyBorder="1" applyAlignment="1" applyProtection="1">
      <alignment wrapText="1"/>
      <protection/>
    </xf>
    <xf numFmtId="0" fontId="4" fillId="33" borderId="9" xfId="0" applyFont="1" applyFill="1" applyBorder="1" applyAlignment="1">
      <alignment/>
    </xf>
    <xf numFmtId="7" fontId="12" fillId="33" borderId="10" xfId="0" applyNumberFormat="1" applyFont="1" applyFill="1" applyBorder="1" applyAlignment="1" applyProtection="1">
      <alignment/>
      <protection/>
    </xf>
    <xf numFmtId="39" fontId="12" fillId="33" borderId="22" xfId="0" applyNumberFormat="1" applyFont="1" applyFill="1" applyBorder="1" applyAlignment="1" applyProtection="1">
      <alignment/>
      <protection/>
    </xf>
    <xf numFmtId="7" fontId="9" fillId="33" borderId="11" xfId="0" applyNumberFormat="1" applyFont="1" applyFill="1" applyBorder="1" applyAlignment="1">
      <alignment/>
    </xf>
    <xf numFmtId="7" fontId="16" fillId="33" borderId="12" xfId="0" applyNumberFormat="1" applyFont="1" applyFill="1" applyBorder="1" applyAlignment="1" applyProtection="1">
      <alignment/>
      <protection/>
    </xf>
    <xf numFmtId="7" fontId="14" fillId="33" borderId="12" xfId="0" applyNumberFormat="1" applyFont="1" applyFill="1" applyBorder="1" applyAlignment="1" applyProtection="1">
      <alignment/>
      <protection/>
    </xf>
    <xf numFmtId="7" fontId="17" fillId="33" borderId="10" xfId="0" applyNumberFormat="1" applyFont="1" applyFill="1" applyBorder="1" applyAlignment="1" applyProtection="1">
      <alignment/>
      <protection/>
    </xf>
    <xf numFmtId="168" fontId="10" fillId="35" borderId="23" xfId="0" applyNumberFormat="1" applyFont="1" applyFill="1" applyBorder="1" applyAlignment="1" applyProtection="1">
      <alignment horizontal="center"/>
      <protection/>
    </xf>
    <xf numFmtId="0" fontId="10" fillId="33" borderId="24" xfId="0" applyFont="1" applyFill="1" applyBorder="1" applyAlignment="1" applyProtection="1">
      <alignment wrapText="1"/>
      <protection/>
    </xf>
    <xf numFmtId="0" fontId="22" fillId="33" borderId="0" xfId="0" applyFont="1" applyFill="1" applyAlignment="1">
      <alignment/>
    </xf>
    <xf numFmtId="0" fontId="23" fillId="33" borderId="0" xfId="0" applyFont="1" applyFill="1" applyAlignment="1">
      <alignment/>
    </xf>
    <xf numFmtId="0" fontId="20" fillId="33" borderId="0" xfId="0" applyFont="1" applyFill="1" applyAlignment="1">
      <alignment/>
    </xf>
    <xf numFmtId="0" fontId="21" fillId="33" borderId="0" xfId="0" applyFont="1" applyFill="1" applyAlignment="1">
      <alignment/>
    </xf>
    <xf numFmtId="0" fontId="22" fillId="33" borderId="0" xfId="0" applyFont="1" applyFill="1" applyAlignment="1">
      <alignment vertical="center"/>
    </xf>
    <xf numFmtId="0" fontId="22" fillId="33" borderId="0" xfId="0" applyFont="1" applyFill="1" applyAlignment="1">
      <alignment vertical="top"/>
    </xf>
    <xf numFmtId="49" fontId="24" fillId="33" borderId="17" xfId="0" applyNumberFormat="1" applyFont="1" applyFill="1" applyBorder="1" applyAlignment="1">
      <alignment/>
    </xf>
    <xf numFmtId="0" fontId="58" fillId="33" borderId="18" xfId="0" applyFont="1" applyFill="1" applyBorder="1" applyAlignment="1">
      <alignment/>
    </xf>
    <xf numFmtId="0" fontId="24" fillId="33" borderId="18" xfId="0" applyFont="1" applyFill="1" applyBorder="1" applyAlignment="1">
      <alignment/>
    </xf>
    <xf numFmtId="49" fontId="24" fillId="33" borderId="19" xfId="0" applyNumberFormat="1" applyFont="1" applyFill="1" applyBorder="1" applyAlignment="1">
      <alignment vertical="top"/>
    </xf>
    <xf numFmtId="0" fontId="58" fillId="33" borderId="0" xfId="0" applyFont="1" applyFill="1" applyBorder="1" applyAlignment="1">
      <alignment vertical="top"/>
    </xf>
    <xf numFmtId="0" fontId="24" fillId="33" borderId="0" xfId="0" applyFont="1" applyFill="1" applyBorder="1" applyAlignment="1">
      <alignment vertical="top"/>
    </xf>
    <xf numFmtId="49" fontId="24" fillId="33" borderId="19" xfId="0" applyNumberFormat="1" applyFont="1" applyFill="1" applyBorder="1" applyAlignment="1">
      <alignment/>
    </xf>
    <xf numFmtId="0" fontId="24" fillId="33" borderId="0" xfId="0" applyFont="1" applyFill="1" applyBorder="1" applyAlignment="1">
      <alignment/>
    </xf>
    <xf numFmtId="0" fontId="24" fillId="33" borderId="0" xfId="0" applyFont="1" applyFill="1" applyBorder="1" applyAlignment="1">
      <alignment/>
    </xf>
    <xf numFmtId="49" fontId="24" fillId="33" borderId="19" xfId="0" applyNumberFormat="1" applyFont="1" applyFill="1" applyBorder="1" applyAlignment="1">
      <alignment/>
    </xf>
    <xf numFmtId="0" fontId="26" fillId="33" borderId="0" xfId="0" applyFont="1" applyFill="1" applyBorder="1" applyAlignment="1">
      <alignment horizontal="center" vertical="center"/>
    </xf>
    <xf numFmtId="0" fontId="26" fillId="33" borderId="0" xfId="0" applyFont="1" applyFill="1" applyBorder="1" applyAlignment="1">
      <alignment horizontal="left" vertical="center"/>
    </xf>
    <xf numFmtId="0" fontId="24" fillId="33" borderId="0" xfId="0" applyFont="1" applyFill="1" applyBorder="1" applyAlignment="1">
      <alignment horizontal="center"/>
    </xf>
    <xf numFmtId="0" fontId="24" fillId="33" borderId="0" xfId="0" applyFont="1" applyFill="1" applyBorder="1" applyAlignment="1">
      <alignment horizontal="left"/>
    </xf>
    <xf numFmtId="0" fontId="26" fillId="33" borderId="0" xfId="0" applyFont="1" applyFill="1" applyBorder="1" applyAlignment="1">
      <alignment horizontal="center"/>
    </xf>
    <xf numFmtId="0" fontId="26" fillId="33" borderId="0" xfId="0" applyFont="1" applyFill="1" applyBorder="1" applyAlignment="1">
      <alignment horizontal="left"/>
    </xf>
    <xf numFmtId="0" fontId="26" fillId="33" borderId="0" xfId="0" applyFont="1" applyFill="1" applyBorder="1" applyAlignment="1">
      <alignment/>
    </xf>
    <xf numFmtId="0" fontId="24" fillId="33" borderId="0" xfId="0" applyFont="1" applyFill="1" applyAlignment="1">
      <alignment/>
    </xf>
    <xf numFmtId="49" fontId="26" fillId="33" borderId="25" xfId="0" applyNumberFormat="1" applyFont="1" applyFill="1" applyBorder="1" applyAlignment="1">
      <alignment horizontal="center" wrapText="1"/>
    </xf>
    <xf numFmtId="0" fontId="27" fillId="33" borderId="26" xfId="0" applyFont="1" applyFill="1" applyBorder="1" applyAlignment="1" applyProtection="1">
      <alignment horizontal="center" wrapText="1"/>
      <protection/>
    </xf>
    <xf numFmtId="0" fontId="27" fillId="33" borderId="8" xfId="0" applyFont="1" applyFill="1" applyBorder="1" applyAlignment="1" applyProtection="1">
      <alignment horizontal="center" wrapText="1"/>
      <protection/>
    </xf>
    <xf numFmtId="0" fontId="27" fillId="33" borderId="22" xfId="0" applyFont="1" applyFill="1" applyBorder="1" applyAlignment="1" applyProtection="1">
      <alignment horizontal="center" wrapText="1"/>
      <protection/>
    </xf>
    <xf numFmtId="39" fontId="27" fillId="33" borderId="11" xfId="0" applyNumberFormat="1" applyFont="1" applyFill="1" applyBorder="1" applyAlignment="1" applyProtection="1">
      <alignment horizontal="center"/>
      <protection/>
    </xf>
    <xf numFmtId="39" fontId="27" fillId="33" borderId="12" xfId="0" applyNumberFormat="1" applyFont="1" applyFill="1" applyBorder="1" applyAlignment="1" applyProtection="1">
      <alignment horizontal="center"/>
      <protection/>
    </xf>
    <xf numFmtId="49" fontId="28" fillId="33" borderId="11" xfId="0" applyNumberFormat="1" applyFont="1" applyFill="1" applyBorder="1" applyAlignment="1" applyProtection="1">
      <alignment horizontal="center"/>
      <protection/>
    </xf>
    <xf numFmtId="37" fontId="28" fillId="33" borderId="8" xfId="0" applyNumberFormat="1" applyFont="1" applyFill="1" applyBorder="1" applyAlignment="1" applyProtection="1">
      <alignment horizontal="center"/>
      <protection/>
    </xf>
    <xf numFmtId="0" fontId="28" fillId="33" borderId="27" xfId="0" applyFont="1" applyFill="1" applyBorder="1" applyAlignment="1" applyProtection="1">
      <alignment horizontal="center"/>
      <protection/>
    </xf>
    <xf numFmtId="0" fontId="24" fillId="0" borderId="12" xfId="0" applyFont="1" applyBorder="1" applyAlignment="1">
      <alignment horizontal="left" wrapText="1"/>
    </xf>
    <xf numFmtId="7" fontId="28" fillId="33" borderId="9" xfId="0" applyNumberFormat="1" applyFont="1" applyFill="1" applyBorder="1" applyAlignment="1" applyProtection="1">
      <alignment/>
      <protection/>
    </xf>
    <xf numFmtId="7" fontId="28" fillId="33" borderId="10" xfId="0" applyNumberFormat="1" applyFont="1" applyFill="1" applyBorder="1" applyAlignment="1" applyProtection="1">
      <alignment/>
      <protection/>
    </xf>
    <xf numFmtId="0" fontId="24" fillId="0" borderId="10" xfId="0" applyFont="1" applyBorder="1" applyAlignment="1">
      <alignment horizontal="left" wrapText="1"/>
    </xf>
    <xf numFmtId="0" fontId="24" fillId="0" borderId="23" xfId="0" applyFont="1" applyBorder="1" applyAlignment="1">
      <alignment horizontal="left" wrapText="1"/>
    </xf>
    <xf numFmtId="0" fontId="28" fillId="33" borderId="8" xfId="0" applyFont="1" applyFill="1" applyBorder="1" applyAlignment="1" applyProtection="1">
      <alignment horizontal="left" wrapText="1"/>
      <protection/>
    </xf>
    <xf numFmtId="0" fontId="29" fillId="33" borderId="20" xfId="0" applyFont="1" applyFill="1" applyBorder="1" applyAlignment="1" applyProtection="1">
      <alignment/>
      <protection/>
    </xf>
    <xf numFmtId="0" fontId="29" fillId="33" borderId="13" xfId="0" applyFont="1" applyFill="1" applyBorder="1" applyAlignment="1" applyProtection="1">
      <alignment vertical="center"/>
      <protection/>
    </xf>
    <xf numFmtId="0" fontId="30" fillId="33" borderId="13" xfId="0" applyFont="1" applyFill="1" applyBorder="1" applyAlignment="1" applyProtection="1">
      <alignment horizontal="right" vertical="center"/>
      <protection/>
    </xf>
    <xf numFmtId="0" fontId="24" fillId="33" borderId="13" xfId="0" applyFont="1" applyFill="1" applyBorder="1" applyAlignment="1">
      <alignment vertical="center"/>
    </xf>
    <xf numFmtId="7" fontId="27" fillId="33" borderId="10" xfId="0" applyNumberFormat="1" applyFont="1" applyFill="1" applyBorder="1" applyAlignment="1" applyProtection="1">
      <alignment/>
      <protection/>
    </xf>
    <xf numFmtId="0" fontId="24" fillId="33" borderId="28" xfId="0" applyFont="1" applyFill="1" applyBorder="1" applyAlignment="1">
      <alignment/>
    </xf>
    <xf numFmtId="0" fontId="24" fillId="33" borderId="15" xfId="0" applyNumberFormat="1" applyFont="1" applyFill="1" applyBorder="1" applyAlignment="1">
      <alignment horizontal="center"/>
    </xf>
    <xf numFmtId="0" fontId="24" fillId="33" borderId="16" xfId="0" applyFont="1" applyFill="1" applyBorder="1" applyAlignment="1">
      <alignment/>
    </xf>
    <xf numFmtId="49" fontId="26" fillId="33" borderId="0" xfId="0" applyNumberFormat="1" applyFont="1" applyFill="1" applyBorder="1" applyAlignment="1" applyProtection="1">
      <alignment/>
      <protection/>
    </xf>
    <xf numFmtId="49" fontId="24" fillId="33" borderId="0" xfId="0" applyNumberFormat="1" applyFont="1" applyFill="1" applyBorder="1" applyAlignment="1">
      <alignment/>
    </xf>
    <xf numFmtId="7" fontId="28" fillId="33" borderId="0" xfId="0" applyNumberFormat="1" applyFont="1" applyFill="1" applyBorder="1" applyAlignment="1" applyProtection="1">
      <alignment horizontal="center"/>
      <protection/>
    </xf>
    <xf numFmtId="49" fontId="24" fillId="33" borderId="0" xfId="0" applyNumberFormat="1" applyFont="1" applyFill="1" applyAlignment="1">
      <alignment/>
    </xf>
    <xf numFmtId="0" fontId="24" fillId="33" borderId="17" xfId="0" applyFont="1" applyFill="1" applyBorder="1" applyAlignment="1">
      <alignment horizontal="center" vertical="center" textRotation="90" wrapText="1"/>
    </xf>
    <xf numFmtId="0" fontId="24" fillId="0" borderId="29" xfId="0" applyFont="1" applyBorder="1" applyAlignment="1">
      <alignment/>
    </xf>
    <xf numFmtId="0" fontId="24" fillId="33" borderId="19" xfId="0" applyFont="1" applyFill="1" applyBorder="1" applyAlignment="1">
      <alignment horizontal="center" vertical="center" textRotation="90" wrapText="1"/>
    </xf>
    <xf numFmtId="0" fontId="24" fillId="0" borderId="30" xfId="0" applyFont="1" applyBorder="1" applyAlignment="1">
      <alignment/>
    </xf>
    <xf numFmtId="0" fontId="24" fillId="0" borderId="19" xfId="0" applyFont="1" applyBorder="1" applyAlignment="1">
      <alignment/>
    </xf>
    <xf numFmtId="49" fontId="24" fillId="33" borderId="31" xfId="0" applyNumberFormat="1" applyFont="1" applyFill="1" applyBorder="1" applyAlignment="1" applyProtection="1">
      <alignment/>
      <protection/>
    </xf>
    <xf numFmtId="49" fontId="24" fillId="33" borderId="21" xfId="0" applyNumberFormat="1" applyFont="1" applyFill="1" applyBorder="1" applyAlignment="1" applyProtection="1">
      <alignment/>
      <protection/>
    </xf>
    <xf numFmtId="167" fontId="24" fillId="33" borderId="23" xfId="0" applyNumberFormat="1" applyFont="1" applyFill="1" applyBorder="1" applyAlignment="1">
      <alignment horizontal="left"/>
    </xf>
    <xf numFmtId="0" fontId="24" fillId="0" borderId="23" xfId="0" applyFont="1" applyBorder="1" applyAlignment="1">
      <alignment/>
    </xf>
    <xf numFmtId="0" fontId="24" fillId="33" borderId="0" xfId="0" applyFont="1" applyFill="1" applyBorder="1" applyAlignment="1">
      <alignment/>
    </xf>
    <xf numFmtId="0" fontId="12" fillId="33" borderId="24" xfId="0" applyFont="1" applyFill="1" applyBorder="1" applyAlignment="1" applyProtection="1">
      <alignment horizontal="right"/>
      <protection/>
    </xf>
    <xf numFmtId="0" fontId="12" fillId="33" borderId="13" xfId="0" applyFont="1" applyFill="1" applyBorder="1" applyAlignment="1" applyProtection="1">
      <alignment horizontal="right"/>
      <protection/>
    </xf>
    <xf numFmtId="0" fontId="12" fillId="33" borderId="32" xfId="0" applyFont="1" applyFill="1" applyBorder="1" applyAlignment="1" applyProtection="1">
      <alignment horizontal="right"/>
      <protection/>
    </xf>
    <xf numFmtId="0" fontId="12" fillId="33" borderId="24" xfId="0" applyFont="1" applyFill="1" applyBorder="1" applyAlignment="1" applyProtection="1">
      <alignment horizontal="justify"/>
      <protection/>
    </xf>
    <xf numFmtId="0" fontId="12" fillId="33" borderId="13" xfId="0" applyFont="1" applyFill="1" applyBorder="1" applyAlignment="1" applyProtection="1">
      <alignment horizontal="justify"/>
      <protection/>
    </xf>
    <xf numFmtId="0" fontId="12" fillId="33" borderId="32" xfId="0" applyFont="1" applyFill="1" applyBorder="1" applyAlignment="1" applyProtection="1">
      <alignment horizontal="justify"/>
      <protection/>
    </xf>
    <xf numFmtId="49" fontId="8" fillId="33" borderId="31" xfId="0" applyNumberFormat="1" applyFont="1" applyFill="1" applyBorder="1" applyAlignment="1" applyProtection="1">
      <alignment/>
      <protection/>
    </xf>
    <xf numFmtId="49" fontId="8" fillId="33" borderId="21" xfId="0" applyNumberFormat="1" applyFont="1" applyFill="1" applyBorder="1" applyAlignment="1" applyProtection="1">
      <alignment/>
      <protection/>
    </xf>
    <xf numFmtId="49" fontId="8" fillId="33" borderId="33" xfId="0" applyNumberFormat="1" applyFont="1" applyFill="1" applyBorder="1" applyAlignment="1" applyProtection="1">
      <alignment/>
      <protection/>
    </xf>
    <xf numFmtId="0" fontId="11" fillId="33" borderId="17" xfId="0" applyFont="1" applyFill="1" applyBorder="1" applyAlignment="1">
      <alignment horizontal="center" vertical="center" textRotation="90" wrapText="1"/>
    </xf>
    <xf numFmtId="0" fontId="11" fillId="33" borderId="18" xfId="0" applyFont="1" applyFill="1" applyBorder="1" applyAlignment="1">
      <alignment horizontal="center" vertical="center" textRotation="90" wrapText="1"/>
    </xf>
    <xf numFmtId="0" fontId="0" fillId="0" borderId="29" xfId="0" applyBorder="1" applyAlignment="1">
      <alignment/>
    </xf>
    <xf numFmtId="0" fontId="11" fillId="0" borderId="19" xfId="0" applyFont="1" applyBorder="1" applyAlignment="1">
      <alignment/>
    </xf>
    <xf numFmtId="0" fontId="11" fillId="0" borderId="0" xfId="0" applyFont="1" applyBorder="1" applyAlignment="1">
      <alignment/>
    </xf>
    <xf numFmtId="0" fontId="0" fillId="0" borderId="30" xfId="0" applyBorder="1" applyAlignment="1">
      <alignment/>
    </xf>
    <xf numFmtId="49" fontId="14" fillId="33" borderId="20" xfId="0" applyNumberFormat="1" applyFont="1" applyFill="1" applyBorder="1" applyAlignment="1" applyProtection="1">
      <alignment horizontal="left" wrapText="1"/>
      <protection/>
    </xf>
    <xf numFmtId="0" fontId="15" fillId="0" borderId="13" xfId="0" applyFont="1" applyBorder="1" applyAlignment="1">
      <alignment horizontal="left" wrapText="1"/>
    </xf>
    <xf numFmtId="0" fontId="15" fillId="0" borderId="32" xfId="0" applyFont="1" applyBorder="1" applyAlignment="1">
      <alignment horizontal="left" wrapText="1"/>
    </xf>
    <xf numFmtId="39" fontId="13" fillId="33" borderId="26" xfId="0" applyNumberFormat="1" applyFont="1" applyFill="1" applyBorder="1" applyAlignment="1" applyProtection="1">
      <alignment horizontal="center" vertical="center" textRotation="90"/>
      <protection/>
    </xf>
    <xf numFmtId="39" fontId="13" fillId="33" borderId="34" xfId="0" applyNumberFormat="1" applyFont="1" applyFill="1" applyBorder="1" applyAlignment="1" applyProtection="1">
      <alignment horizontal="center" vertical="center" textRotation="90"/>
      <protection/>
    </xf>
    <xf numFmtId="0" fontId="0" fillId="0" borderId="34" xfId="0" applyBorder="1" applyAlignment="1">
      <alignment/>
    </xf>
    <xf numFmtId="167" fontId="8" fillId="33" borderId="23" xfId="0" applyNumberFormat="1" applyFont="1" applyFill="1" applyBorder="1" applyAlignment="1">
      <alignment horizontal="left"/>
    </xf>
    <xf numFmtId="0" fontId="0" fillId="0" borderId="23" xfId="0" applyBorder="1" applyAlignment="1">
      <alignment/>
    </xf>
    <xf numFmtId="0" fontId="15" fillId="0" borderId="22"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B1:Q50"/>
  <sheetViews>
    <sheetView tabSelected="1" view="pageBreakPreview" zoomScale="60" zoomScaleNormal="60" zoomScalePageLayoutView="50" workbookViewId="0" topLeftCell="A1">
      <selection activeCell="L47" sqref="L47"/>
    </sheetView>
  </sheetViews>
  <sheetFormatPr defaultColWidth="10.09765625" defaultRowHeight="15.75" customHeight="1"/>
  <cols>
    <col min="1" max="1" width="1.796875" style="60" customWidth="1"/>
    <col min="2" max="2" width="10.59765625" style="107" customWidth="1"/>
    <col min="3" max="3" width="12.3984375" style="80" bestFit="1" customWidth="1"/>
    <col min="4" max="4" width="12.69921875" style="80" customWidth="1"/>
    <col min="5" max="5" width="56.09765625" style="80" customWidth="1"/>
    <col min="6" max="6" width="10.69921875" style="70" bestFit="1" customWidth="1"/>
    <col min="7" max="7" width="12.8984375" style="70" bestFit="1" customWidth="1"/>
    <col min="8" max="8" width="10.69921875" style="70" bestFit="1" customWidth="1"/>
    <col min="9" max="9" width="12.8984375" style="70" bestFit="1" customWidth="1"/>
    <col min="10" max="10" width="10.69921875" style="70" bestFit="1" customWidth="1"/>
    <col min="11" max="11" width="12.8984375" style="70" bestFit="1" customWidth="1"/>
    <col min="12" max="12" width="10.69921875" style="70" bestFit="1" customWidth="1"/>
    <col min="13" max="13" width="12.8984375" style="70" bestFit="1" customWidth="1"/>
    <col min="14" max="14" width="10.69921875" style="70" bestFit="1" customWidth="1"/>
    <col min="15" max="15" width="14.796875" style="70" bestFit="1" customWidth="1"/>
    <col min="16" max="16" width="11.796875" style="70" bestFit="1" customWidth="1"/>
    <col min="17" max="17" width="14.796875" style="70" bestFit="1" customWidth="1"/>
    <col min="18" max="18" width="2" style="60" customWidth="1"/>
    <col min="19" max="70" width="10.09765625" style="60" customWidth="1"/>
    <col min="71" max="71" width="1.796875" style="60" customWidth="1"/>
    <col min="72" max="16384" width="10.09765625" style="60" customWidth="1"/>
  </cols>
  <sheetData>
    <row r="1" spans="2:17" s="57" customFormat="1" ht="22.5" customHeight="1">
      <c r="B1" s="63" t="s">
        <v>101</v>
      </c>
      <c r="C1" s="64"/>
      <c r="D1" s="65"/>
      <c r="E1" s="65"/>
      <c r="F1" s="108" t="s">
        <v>178</v>
      </c>
      <c r="G1" s="109"/>
      <c r="H1" s="108" t="s">
        <v>179</v>
      </c>
      <c r="I1" s="109"/>
      <c r="J1" s="108" t="s">
        <v>180</v>
      </c>
      <c r="K1" s="109"/>
      <c r="L1" s="108" t="s">
        <v>181</v>
      </c>
      <c r="M1" s="109"/>
      <c r="N1" s="108" t="s">
        <v>182</v>
      </c>
      <c r="O1" s="109"/>
      <c r="P1" s="108" t="s">
        <v>183</v>
      </c>
      <c r="Q1" s="109"/>
    </row>
    <row r="2" spans="2:17" s="62" customFormat="1" ht="22.5" customHeight="1">
      <c r="B2" s="66" t="s">
        <v>106</v>
      </c>
      <c r="C2" s="67"/>
      <c r="D2" s="68"/>
      <c r="E2" s="68"/>
      <c r="F2" s="110"/>
      <c r="G2" s="111"/>
      <c r="H2" s="110"/>
      <c r="I2" s="111"/>
      <c r="J2" s="110"/>
      <c r="K2" s="111"/>
      <c r="L2" s="110"/>
      <c r="M2" s="111"/>
      <c r="N2" s="110"/>
      <c r="O2" s="111"/>
      <c r="P2" s="110"/>
      <c r="Q2" s="111"/>
    </row>
    <row r="3" spans="2:17" s="57" customFormat="1" ht="21" customHeight="1">
      <c r="B3" s="69"/>
      <c r="C3" s="70"/>
      <c r="D3" s="117" t="s">
        <v>184</v>
      </c>
      <c r="E3" s="111"/>
      <c r="F3" s="112"/>
      <c r="G3" s="111"/>
      <c r="H3" s="112"/>
      <c r="I3" s="111"/>
      <c r="J3" s="112"/>
      <c r="K3" s="111"/>
      <c r="L3" s="112"/>
      <c r="M3" s="111"/>
      <c r="N3" s="112"/>
      <c r="O3" s="111"/>
      <c r="P3" s="112"/>
      <c r="Q3" s="111"/>
    </row>
    <row r="4" spans="2:17" s="57" customFormat="1" ht="21.75" customHeight="1">
      <c r="B4" s="72"/>
      <c r="C4" s="73"/>
      <c r="D4" s="74" t="s">
        <v>6</v>
      </c>
      <c r="E4" s="73"/>
      <c r="F4" s="112"/>
      <c r="G4" s="111"/>
      <c r="H4" s="112"/>
      <c r="I4" s="111"/>
      <c r="J4" s="112"/>
      <c r="K4" s="111"/>
      <c r="L4" s="112"/>
      <c r="M4" s="111"/>
      <c r="N4" s="112"/>
      <c r="O4" s="111"/>
      <c r="P4" s="112"/>
      <c r="Q4" s="111"/>
    </row>
    <row r="5" spans="2:17" s="57" customFormat="1" ht="21" customHeight="1">
      <c r="B5" s="72"/>
      <c r="C5" s="75"/>
      <c r="D5" s="76" t="s">
        <v>4</v>
      </c>
      <c r="E5" s="75"/>
      <c r="F5" s="112"/>
      <c r="G5" s="111"/>
      <c r="H5" s="112"/>
      <c r="I5" s="111"/>
      <c r="J5" s="112"/>
      <c r="K5" s="111"/>
      <c r="L5" s="112"/>
      <c r="M5" s="111"/>
      <c r="N5" s="112"/>
      <c r="O5" s="111"/>
      <c r="P5" s="112"/>
      <c r="Q5" s="111"/>
    </row>
    <row r="6" spans="2:17" s="57" customFormat="1" ht="21" customHeight="1">
      <c r="B6" s="72"/>
      <c r="C6" s="75"/>
      <c r="D6" s="76" t="s">
        <v>8</v>
      </c>
      <c r="E6" s="75"/>
      <c r="F6" s="112"/>
      <c r="G6" s="111"/>
      <c r="H6" s="112"/>
      <c r="I6" s="111"/>
      <c r="J6" s="112"/>
      <c r="K6" s="111"/>
      <c r="L6" s="112"/>
      <c r="M6" s="111"/>
      <c r="N6" s="112"/>
      <c r="O6" s="111"/>
      <c r="P6" s="112"/>
      <c r="Q6" s="111"/>
    </row>
    <row r="7" spans="2:17" s="57" customFormat="1" ht="21" customHeight="1">
      <c r="B7" s="72"/>
      <c r="C7" s="77"/>
      <c r="D7" s="78" t="s">
        <v>5</v>
      </c>
      <c r="E7" s="77"/>
      <c r="F7" s="112"/>
      <c r="G7" s="111"/>
      <c r="H7" s="112"/>
      <c r="I7" s="111"/>
      <c r="J7" s="112"/>
      <c r="K7" s="111"/>
      <c r="L7" s="112"/>
      <c r="M7" s="111"/>
      <c r="N7" s="112"/>
      <c r="O7" s="111"/>
      <c r="P7" s="112"/>
      <c r="Q7" s="111"/>
    </row>
    <row r="8" spans="2:17" s="57" customFormat="1" ht="21" customHeight="1">
      <c r="B8" s="69" t="s">
        <v>7</v>
      </c>
      <c r="C8" s="70"/>
      <c r="D8" s="79" t="s">
        <v>103</v>
      </c>
      <c r="E8" s="70"/>
      <c r="F8" s="112"/>
      <c r="G8" s="111"/>
      <c r="H8" s="112"/>
      <c r="I8" s="111"/>
      <c r="J8" s="112"/>
      <c r="K8" s="111"/>
      <c r="L8" s="112"/>
      <c r="M8" s="111"/>
      <c r="N8" s="112"/>
      <c r="O8" s="111"/>
      <c r="P8" s="112"/>
      <c r="Q8" s="111"/>
    </row>
    <row r="9" spans="2:17" s="57" customFormat="1" ht="21" customHeight="1">
      <c r="B9" s="69"/>
      <c r="C9" s="70"/>
      <c r="D9" s="79" t="s">
        <v>104</v>
      </c>
      <c r="E9" s="70"/>
      <c r="F9" s="112"/>
      <c r="G9" s="111"/>
      <c r="H9" s="112"/>
      <c r="I9" s="111"/>
      <c r="J9" s="112"/>
      <c r="K9" s="111"/>
      <c r="L9" s="112"/>
      <c r="M9" s="111"/>
      <c r="N9" s="112"/>
      <c r="O9" s="111"/>
      <c r="P9" s="112"/>
      <c r="Q9" s="111"/>
    </row>
    <row r="10" spans="2:17" s="57" customFormat="1" ht="21" customHeight="1">
      <c r="B10" s="69"/>
      <c r="C10" s="70"/>
      <c r="D10" s="70" t="s">
        <v>105</v>
      </c>
      <c r="E10" s="80"/>
      <c r="F10" s="112"/>
      <c r="G10" s="111"/>
      <c r="H10" s="112"/>
      <c r="I10" s="111"/>
      <c r="J10" s="112"/>
      <c r="K10" s="111"/>
      <c r="L10" s="112"/>
      <c r="M10" s="111"/>
      <c r="N10" s="112"/>
      <c r="O10" s="111"/>
      <c r="P10" s="112"/>
      <c r="Q10" s="111"/>
    </row>
    <row r="11" spans="2:17" s="57" customFormat="1" ht="21" customHeight="1">
      <c r="B11" s="69" t="s">
        <v>0</v>
      </c>
      <c r="C11" s="71"/>
      <c r="D11" s="71" t="s">
        <v>64</v>
      </c>
      <c r="E11" s="71"/>
      <c r="F11" s="112"/>
      <c r="G11" s="111"/>
      <c r="H11" s="112"/>
      <c r="I11" s="111"/>
      <c r="J11" s="112"/>
      <c r="K11" s="111"/>
      <c r="L11" s="112"/>
      <c r="M11" s="111"/>
      <c r="N11" s="112"/>
      <c r="O11" s="111"/>
      <c r="P11" s="112"/>
      <c r="Q11" s="111"/>
    </row>
    <row r="12" spans="2:17" s="57" customFormat="1" ht="21" customHeight="1">
      <c r="B12" s="69" t="s">
        <v>1</v>
      </c>
      <c r="C12" s="70"/>
      <c r="D12" s="115">
        <v>41976</v>
      </c>
      <c r="E12" s="116"/>
      <c r="F12" s="112"/>
      <c r="G12" s="111"/>
      <c r="H12" s="112"/>
      <c r="I12" s="111"/>
      <c r="J12" s="112"/>
      <c r="K12" s="111"/>
      <c r="L12" s="112"/>
      <c r="M12" s="111"/>
      <c r="N12" s="112"/>
      <c r="O12" s="111"/>
      <c r="P12" s="112"/>
      <c r="Q12" s="111"/>
    </row>
    <row r="13" spans="2:17" s="58" customFormat="1" ht="39.75" customHeight="1">
      <c r="B13" s="81" t="s">
        <v>16</v>
      </c>
      <c r="C13" s="82" t="s">
        <v>15</v>
      </c>
      <c r="D13" s="83" t="s">
        <v>14</v>
      </c>
      <c r="E13" s="84" t="s">
        <v>3</v>
      </c>
      <c r="F13" s="85" t="s">
        <v>13</v>
      </c>
      <c r="G13" s="86" t="s">
        <v>2</v>
      </c>
      <c r="H13" s="85" t="s">
        <v>13</v>
      </c>
      <c r="I13" s="86" t="s">
        <v>2</v>
      </c>
      <c r="J13" s="85" t="s">
        <v>13</v>
      </c>
      <c r="K13" s="86" t="s">
        <v>2</v>
      </c>
      <c r="L13" s="85" t="s">
        <v>13</v>
      </c>
      <c r="M13" s="86" t="s">
        <v>2</v>
      </c>
      <c r="N13" s="85" t="s">
        <v>13</v>
      </c>
      <c r="O13" s="86" t="s">
        <v>2</v>
      </c>
      <c r="P13" s="85" t="s">
        <v>13</v>
      </c>
      <c r="Q13" s="86" t="s">
        <v>2</v>
      </c>
    </row>
    <row r="14" spans="2:17" s="58" customFormat="1" ht="39.75" customHeight="1">
      <c r="B14" s="87" t="s">
        <v>141</v>
      </c>
      <c r="C14" s="88">
        <v>200</v>
      </c>
      <c r="D14" s="89" t="s">
        <v>52</v>
      </c>
      <c r="E14" s="90" t="s">
        <v>107</v>
      </c>
      <c r="F14" s="91">
        <v>2</v>
      </c>
      <c r="G14" s="92">
        <f aca="true" t="shared" si="0" ref="G14:G24">C14*F14</f>
        <v>400</v>
      </c>
      <c r="H14" s="91">
        <v>5</v>
      </c>
      <c r="I14" s="92">
        <f>C14*H14</f>
        <v>1000</v>
      </c>
      <c r="J14" s="91">
        <v>2</v>
      </c>
      <c r="K14" s="92">
        <f aca="true" t="shared" si="1" ref="K14:K24">J14*C14</f>
        <v>400</v>
      </c>
      <c r="L14" s="91">
        <v>2</v>
      </c>
      <c r="M14" s="92">
        <f>L14*C14</f>
        <v>400</v>
      </c>
      <c r="N14" s="91">
        <v>2</v>
      </c>
      <c r="O14" s="92">
        <f>N14*C14</f>
        <v>400</v>
      </c>
      <c r="P14" s="91">
        <v>5</v>
      </c>
      <c r="Q14" s="92">
        <f>P14*C14</f>
        <v>1000</v>
      </c>
    </row>
    <row r="15" spans="2:17" s="58" customFormat="1" ht="39.75" customHeight="1">
      <c r="B15" s="87" t="s">
        <v>142</v>
      </c>
      <c r="C15" s="88">
        <v>250</v>
      </c>
      <c r="D15" s="89" t="s">
        <v>54</v>
      </c>
      <c r="E15" s="93" t="s">
        <v>108</v>
      </c>
      <c r="F15" s="91">
        <v>4</v>
      </c>
      <c r="G15" s="92">
        <f t="shared" si="0"/>
        <v>1000</v>
      </c>
      <c r="H15" s="91">
        <v>5</v>
      </c>
      <c r="I15" s="92">
        <f>C15*H15</f>
        <v>1250</v>
      </c>
      <c r="J15" s="91">
        <v>5</v>
      </c>
      <c r="K15" s="92">
        <f t="shared" si="1"/>
        <v>1250</v>
      </c>
      <c r="L15" s="91">
        <v>5</v>
      </c>
      <c r="M15" s="92">
        <f aca="true" t="shared" si="2" ref="M15:M24">L15*C15</f>
        <v>1250</v>
      </c>
      <c r="N15" s="91">
        <v>15</v>
      </c>
      <c r="O15" s="92">
        <f aca="true" t="shared" si="3" ref="O15:O24">N15*C15</f>
        <v>3750</v>
      </c>
      <c r="P15" s="91">
        <v>30</v>
      </c>
      <c r="Q15" s="92">
        <f aca="true" t="shared" si="4" ref="Q15:Q24">P15*C15</f>
        <v>7500</v>
      </c>
    </row>
    <row r="16" spans="2:17" s="58" customFormat="1" ht="39.75" customHeight="1">
      <c r="B16" s="87" t="s">
        <v>143</v>
      </c>
      <c r="C16" s="88">
        <v>25</v>
      </c>
      <c r="D16" s="89" t="s">
        <v>175</v>
      </c>
      <c r="E16" s="94" t="s">
        <v>109</v>
      </c>
      <c r="F16" s="91">
        <v>50</v>
      </c>
      <c r="G16" s="92">
        <f t="shared" si="0"/>
        <v>1250</v>
      </c>
      <c r="H16" s="91">
        <v>100</v>
      </c>
      <c r="I16" s="92">
        <f aca="true" t="shared" si="5" ref="I16:I24">C16*H16</f>
        <v>2500</v>
      </c>
      <c r="J16" s="91">
        <v>15</v>
      </c>
      <c r="K16" s="92">
        <f t="shared" si="1"/>
        <v>375</v>
      </c>
      <c r="L16" s="91">
        <v>5</v>
      </c>
      <c r="M16" s="92">
        <f t="shared" si="2"/>
        <v>125</v>
      </c>
      <c r="N16" s="91">
        <v>30</v>
      </c>
      <c r="O16" s="92">
        <f t="shared" si="3"/>
        <v>750</v>
      </c>
      <c r="P16" s="91">
        <v>40</v>
      </c>
      <c r="Q16" s="92">
        <f t="shared" si="4"/>
        <v>1000</v>
      </c>
    </row>
    <row r="17" spans="2:17" s="58" customFormat="1" ht="39.75" customHeight="1">
      <c r="B17" s="87" t="s">
        <v>144</v>
      </c>
      <c r="C17" s="88">
        <v>25</v>
      </c>
      <c r="D17" s="89" t="s">
        <v>176</v>
      </c>
      <c r="E17" s="94" t="s">
        <v>110</v>
      </c>
      <c r="F17" s="91">
        <v>20</v>
      </c>
      <c r="G17" s="92">
        <f t="shared" si="0"/>
        <v>500</v>
      </c>
      <c r="H17" s="91">
        <v>13</v>
      </c>
      <c r="I17" s="92">
        <f t="shared" si="5"/>
        <v>325</v>
      </c>
      <c r="J17" s="91">
        <v>10</v>
      </c>
      <c r="K17" s="92">
        <f t="shared" si="1"/>
        <v>250</v>
      </c>
      <c r="L17" s="91">
        <v>10</v>
      </c>
      <c r="M17" s="92">
        <f t="shared" si="2"/>
        <v>250</v>
      </c>
      <c r="N17" s="91">
        <v>10</v>
      </c>
      <c r="O17" s="92">
        <f t="shared" si="3"/>
        <v>250</v>
      </c>
      <c r="P17" s="91">
        <v>10</v>
      </c>
      <c r="Q17" s="92">
        <f t="shared" si="4"/>
        <v>250</v>
      </c>
    </row>
    <row r="18" spans="2:17" s="58" customFormat="1" ht="39.75" customHeight="1">
      <c r="B18" s="87" t="s">
        <v>145</v>
      </c>
      <c r="C18" s="88">
        <v>750</v>
      </c>
      <c r="D18" s="89" t="s">
        <v>54</v>
      </c>
      <c r="E18" s="95" t="s">
        <v>111</v>
      </c>
      <c r="F18" s="91">
        <v>20</v>
      </c>
      <c r="G18" s="92">
        <f t="shared" si="0"/>
        <v>15000</v>
      </c>
      <c r="H18" s="91">
        <v>56</v>
      </c>
      <c r="I18" s="92">
        <f t="shared" si="5"/>
        <v>42000</v>
      </c>
      <c r="J18" s="91">
        <v>125</v>
      </c>
      <c r="K18" s="92">
        <f t="shared" si="1"/>
        <v>93750</v>
      </c>
      <c r="L18" s="91">
        <v>125</v>
      </c>
      <c r="M18" s="92">
        <f t="shared" si="2"/>
        <v>93750</v>
      </c>
      <c r="N18" s="91">
        <v>145</v>
      </c>
      <c r="O18" s="92">
        <f t="shared" si="3"/>
        <v>108750</v>
      </c>
      <c r="P18" s="91">
        <v>120</v>
      </c>
      <c r="Q18" s="92">
        <f t="shared" si="4"/>
        <v>90000</v>
      </c>
    </row>
    <row r="19" spans="2:17" s="58" customFormat="1" ht="39.75" customHeight="1">
      <c r="B19" s="87" t="s">
        <v>146</v>
      </c>
      <c r="C19" s="88">
        <v>50</v>
      </c>
      <c r="D19" s="89" t="s">
        <v>175</v>
      </c>
      <c r="E19" s="94" t="s">
        <v>112</v>
      </c>
      <c r="F19" s="91">
        <v>5</v>
      </c>
      <c r="G19" s="92">
        <f t="shared" si="0"/>
        <v>250</v>
      </c>
      <c r="H19" s="91">
        <v>32</v>
      </c>
      <c r="I19" s="92">
        <f t="shared" si="5"/>
        <v>1600</v>
      </c>
      <c r="J19" s="91">
        <v>5</v>
      </c>
      <c r="K19" s="92">
        <f t="shared" si="1"/>
        <v>250</v>
      </c>
      <c r="L19" s="91">
        <v>5</v>
      </c>
      <c r="M19" s="92">
        <f t="shared" si="2"/>
        <v>250</v>
      </c>
      <c r="N19" s="91">
        <v>50</v>
      </c>
      <c r="O19" s="92">
        <f t="shared" si="3"/>
        <v>2500</v>
      </c>
      <c r="P19" s="91">
        <v>500</v>
      </c>
      <c r="Q19" s="92">
        <f t="shared" si="4"/>
        <v>25000</v>
      </c>
    </row>
    <row r="20" spans="2:17" s="58" customFormat="1" ht="39.75" customHeight="1">
      <c r="B20" s="87" t="s">
        <v>147</v>
      </c>
      <c r="C20" s="88">
        <v>200</v>
      </c>
      <c r="D20" s="89" t="s">
        <v>52</v>
      </c>
      <c r="E20" s="94" t="s">
        <v>113</v>
      </c>
      <c r="F20" s="91">
        <v>15</v>
      </c>
      <c r="G20" s="92">
        <f t="shared" si="0"/>
        <v>3000</v>
      </c>
      <c r="H20" s="91">
        <v>39</v>
      </c>
      <c r="I20" s="92">
        <f t="shared" si="5"/>
        <v>7800</v>
      </c>
      <c r="J20" s="91">
        <v>35</v>
      </c>
      <c r="K20" s="92">
        <f t="shared" si="1"/>
        <v>7000</v>
      </c>
      <c r="L20" s="91">
        <v>35</v>
      </c>
      <c r="M20" s="92">
        <f t="shared" si="2"/>
        <v>7000</v>
      </c>
      <c r="N20" s="91">
        <v>50</v>
      </c>
      <c r="O20" s="92">
        <f t="shared" si="3"/>
        <v>10000</v>
      </c>
      <c r="P20" s="91">
        <v>20</v>
      </c>
      <c r="Q20" s="92">
        <f t="shared" si="4"/>
        <v>4000</v>
      </c>
    </row>
    <row r="21" spans="2:17" s="58" customFormat="1" ht="39.75" customHeight="1">
      <c r="B21" s="87" t="s">
        <v>148</v>
      </c>
      <c r="C21" s="88">
        <v>10</v>
      </c>
      <c r="D21" s="89" t="s">
        <v>52</v>
      </c>
      <c r="E21" s="94" t="s">
        <v>114</v>
      </c>
      <c r="F21" s="91">
        <v>15</v>
      </c>
      <c r="G21" s="92">
        <f t="shared" si="0"/>
        <v>150</v>
      </c>
      <c r="H21" s="91">
        <v>39</v>
      </c>
      <c r="I21" s="92">
        <f t="shared" si="5"/>
        <v>390</v>
      </c>
      <c r="J21" s="91">
        <v>40</v>
      </c>
      <c r="K21" s="92">
        <f t="shared" si="1"/>
        <v>400</v>
      </c>
      <c r="L21" s="91">
        <v>40</v>
      </c>
      <c r="M21" s="92">
        <f t="shared" si="2"/>
        <v>400</v>
      </c>
      <c r="N21" s="91">
        <v>50</v>
      </c>
      <c r="O21" s="92">
        <f t="shared" si="3"/>
        <v>500</v>
      </c>
      <c r="P21" s="91">
        <v>50</v>
      </c>
      <c r="Q21" s="92">
        <f t="shared" si="4"/>
        <v>500</v>
      </c>
    </row>
    <row r="22" spans="2:17" s="58" customFormat="1" ht="39.75" customHeight="1">
      <c r="B22" s="87" t="s">
        <v>149</v>
      </c>
      <c r="C22" s="88">
        <v>200</v>
      </c>
      <c r="D22" s="89" t="s">
        <v>54</v>
      </c>
      <c r="E22" s="94" t="s">
        <v>115</v>
      </c>
      <c r="F22" s="91">
        <v>50</v>
      </c>
      <c r="G22" s="92">
        <f t="shared" si="0"/>
        <v>10000</v>
      </c>
      <c r="H22" s="91">
        <v>84</v>
      </c>
      <c r="I22" s="92">
        <f t="shared" si="5"/>
        <v>16800</v>
      </c>
      <c r="J22" s="91">
        <v>50</v>
      </c>
      <c r="K22" s="92">
        <f t="shared" si="1"/>
        <v>10000</v>
      </c>
      <c r="L22" s="91">
        <v>45</v>
      </c>
      <c r="M22" s="92">
        <f t="shared" si="2"/>
        <v>9000</v>
      </c>
      <c r="N22" s="91">
        <v>70</v>
      </c>
      <c r="O22" s="92">
        <f t="shared" si="3"/>
        <v>14000</v>
      </c>
      <c r="P22" s="91">
        <v>70</v>
      </c>
      <c r="Q22" s="92">
        <f t="shared" si="4"/>
        <v>14000</v>
      </c>
    </row>
    <row r="23" spans="2:17" s="58" customFormat="1" ht="39.75" customHeight="1">
      <c r="B23" s="87" t="s">
        <v>150</v>
      </c>
      <c r="C23" s="88">
        <v>50</v>
      </c>
      <c r="D23" s="89" t="s">
        <v>54</v>
      </c>
      <c r="E23" s="94" t="s">
        <v>116</v>
      </c>
      <c r="F23" s="91">
        <v>75</v>
      </c>
      <c r="G23" s="92">
        <f t="shared" si="0"/>
        <v>3750</v>
      </c>
      <c r="H23" s="91">
        <v>86</v>
      </c>
      <c r="I23" s="92">
        <f t="shared" si="5"/>
        <v>4300</v>
      </c>
      <c r="J23" s="91">
        <v>80</v>
      </c>
      <c r="K23" s="92">
        <f t="shared" si="1"/>
        <v>4000</v>
      </c>
      <c r="L23" s="91">
        <v>65</v>
      </c>
      <c r="M23" s="92">
        <f t="shared" si="2"/>
        <v>3250</v>
      </c>
      <c r="N23" s="91">
        <v>70</v>
      </c>
      <c r="O23" s="92">
        <f t="shared" si="3"/>
        <v>3500</v>
      </c>
      <c r="P23" s="91">
        <v>80</v>
      </c>
      <c r="Q23" s="92">
        <f t="shared" si="4"/>
        <v>4000</v>
      </c>
    </row>
    <row r="24" spans="2:17" s="58" customFormat="1" ht="39.75" customHeight="1">
      <c r="B24" s="87" t="s">
        <v>151</v>
      </c>
      <c r="C24" s="88">
        <v>45</v>
      </c>
      <c r="D24" s="89" t="s">
        <v>54</v>
      </c>
      <c r="E24" s="94" t="s">
        <v>117</v>
      </c>
      <c r="F24" s="91">
        <v>100</v>
      </c>
      <c r="G24" s="92">
        <f t="shared" si="0"/>
        <v>4500</v>
      </c>
      <c r="H24" s="91">
        <v>95</v>
      </c>
      <c r="I24" s="92">
        <f t="shared" si="5"/>
        <v>4275</v>
      </c>
      <c r="J24" s="91">
        <v>90</v>
      </c>
      <c r="K24" s="92">
        <f t="shared" si="1"/>
        <v>4050</v>
      </c>
      <c r="L24" s="91">
        <v>70</v>
      </c>
      <c r="M24" s="92">
        <f t="shared" si="2"/>
        <v>3150</v>
      </c>
      <c r="N24" s="91">
        <v>100</v>
      </c>
      <c r="O24" s="92">
        <f t="shared" si="3"/>
        <v>4500</v>
      </c>
      <c r="P24" s="91">
        <v>90</v>
      </c>
      <c r="Q24" s="92">
        <f t="shared" si="4"/>
        <v>4050</v>
      </c>
    </row>
    <row r="25" spans="2:17" s="58" customFormat="1" ht="39.75" customHeight="1">
      <c r="B25" s="87" t="s">
        <v>152</v>
      </c>
      <c r="C25" s="88">
        <v>100</v>
      </c>
      <c r="D25" s="89" t="s">
        <v>52</v>
      </c>
      <c r="E25" s="94" t="s">
        <v>118</v>
      </c>
      <c r="F25" s="91">
        <v>20</v>
      </c>
      <c r="G25" s="92">
        <f aca="true" t="shared" si="6" ref="G25:G34">C25*F25</f>
        <v>2000</v>
      </c>
      <c r="H25" s="91">
        <v>6</v>
      </c>
      <c r="I25" s="92">
        <f aca="true" t="shared" si="7" ref="I25:I34">C25*H25</f>
        <v>600</v>
      </c>
      <c r="J25" s="91">
        <v>5</v>
      </c>
      <c r="K25" s="92">
        <f aca="true" t="shared" si="8" ref="K25:K34">J25*C25</f>
        <v>500</v>
      </c>
      <c r="L25" s="91">
        <v>5</v>
      </c>
      <c r="M25" s="92">
        <f aca="true" t="shared" si="9" ref="M25:M34">L25*C25</f>
        <v>500</v>
      </c>
      <c r="N25" s="91">
        <v>7.5</v>
      </c>
      <c r="O25" s="92">
        <f aca="true" t="shared" si="10" ref="O25:O34">N25*C25</f>
        <v>750</v>
      </c>
      <c r="P25" s="91">
        <v>10</v>
      </c>
      <c r="Q25" s="92">
        <f aca="true" t="shared" si="11" ref="Q25:Q34">P25*C25</f>
        <v>1000</v>
      </c>
    </row>
    <row r="26" spans="2:17" s="58" customFormat="1" ht="39.75" customHeight="1">
      <c r="B26" s="87" t="s">
        <v>153</v>
      </c>
      <c r="C26" s="88">
        <v>40</v>
      </c>
      <c r="D26" s="89" t="s">
        <v>54</v>
      </c>
      <c r="E26" s="94" t="s">
        <v>119</v>
      </c>
      <c r="F26" s="91">
        <v>120</v>
      </c>
      <c r="G26" s="92">
        <f t="shared" si="6"/>
        <v>4800</v>
      </c>
      <c r="H26" s="91">
        <v>230</v>
      </c>
      <c r="I26" s="92">
        <f t="shared" si="7"/>
        <v>9200</v>
      </c>
      <c r="J26" s="91">
        <v>100</v>
      </c>
      <c r="K26" s="92">
        <f t="shared" si="8"/>
        <v>4000</v>
      </c>
      <c r="L26" s="91">
        <v>75</v>
      </c>
      <c r="M26" s="92">
        <f t="shared" si="9"/>
        <v>3000</v>
      </c>
      <c r="N26" s="91">
        <v>105</v>
      </c>
      <c r="O26" s="92">
        <f t="shared" si="10"/>
        <v>4200</v>
      </c>
      <c r="P26" s="91">
        <v>180</v>
      </c>
      <c r="Q26" s="92">
        <f t="shared" si="11"/>
        <v>7200</v>
      </c>
    </row>
    <row r="27" spans="2:17" s="58" customFormat="1" ht="39.75" customHeight="1">
      <c r="B27" s="87" t="s">
        <v>154</v>
      </c>
      <c r="C27" s="88">
        <v>40</v>
      </c>
      <c r="D27" s="89" t="s">
        <v>54</v>
      </c>
      <c r="E27" s="94" t="s">
        <v>120</v>
      </c>
      <c r="F27" s="91">
        <v>100</v>
      </c>
      <c r="G27" s="92">
        <f t="shared" si="6"/>
        <v>4000</v>
      </c>
      <c r="H27" s="91">
        <v>225</v>
      </c>
      <c r="I27" s="92">
        <f t="shared" si="7"/>
        <v>9000</v>
      </c>
      <c r="J27" s="91">
        <v>85</v>
      </c>
      <c r="K27" s="92">
        <f t="shared" si="8"/>
        <v>3400</v>
      </c>
      <c r="L27" s="91">
        <v>70</v>
      </c>
      <c r="M27" s="92">
        <f t="shared" si="9"/>
        <v>2800</v>
      </c>
      <c r="N27" s="91">
        <v>90</v>
      </c>
      <c r="O27" s="92">
        <f t="shared" si="10"/>
        <v>3600</v>
      </c>
      <c r="P27" s="91">
        <v>140</v>
      </c>
      <c r="Q27" s="92">
        <f t="shared" si="11"/>
        <v>5600</v>
      </c>
    </row>
    <row r="28" spans="2:17" s="58" customFormat="1" ht="39.75" customHeight="1">
      <c r="B28" s="87" t="s">
        <v>155</v>
      </c>
      <c r="C28" s="88">
        <v>60</v>
      </c>
      <c r="D28" s="89" t="s">
        <v>175</v>
      </c>
      <c r="E28" s="94" t="s">
        <v>121</v>
      </c>
      <c r="F28" s="91">
        <v>45</v>
      </c>
      <c r="G28" s="92">
        <f t="shared" si="6"/>
        <v>2700</v>
      </c>
      <c r="H28" s="91">
        <v>28</v>
      </c>
      <c r="I28" s="92">
        <f t="shared" si="7"/>
        <v>1680</v>
      </c>
      <c r="J28" s="91">
        <v>20</v>
      </c>
      <c r="K28" s="92">
        <f t="shared" si="8"/>
        <v>1200</v>
      </c>
      <c r="L28" s="91">
        <v>20</v>
      </c>
      <c r="M28" s="92">
        <f t="shared" si="9"/>
        <v>1200</v>
      </c>
      <c r="N28" s="91">
        <v>30</v>
      </c>
      <c r="O28" s="92">
        <f t="shared" si="10"/>
        <v>1800</v>
      </c>
      <c r="P28" s="91">
        <v>25</v>
      </c>
      <c r="Q28" s="92">
        <f t="shared" si="11"/>
        <v>1500</v>
      </c>
    </row>
    <row r="29" spans="2:17" s="58" customFormat="1" ht="39.75" customHeight="1">
      <c r="B29" s="87" t="s">
        <v>156</v>
      </c>
      <c r="C29" s="88">
        <v>50</v>
      </c>
      <c r="D29" s="89" t="s">
        <v>54</v>
      </c>
      <c r="E29" s="94" t="s">
        <v>122</v>
      </c>
      <c r="F29" s="91">
        <v>10</v>
      </c>
      <c r="G29" s="92">
        <f t="shared" si="6"/>
        <v>500</v>
      </c>
      <c r="H29" s="91">
        <v>10</v>
      </c>
      <c r="I29" s="92">
        <f t="shared" si="7"/>
        <v>500</v>
      </c>
      <c r="J29" s="91">
        <v>10</v>
      </c>
      <c r="K29" s="92">
        <f t="shared" si="8"/>
        <v>500</v>
      </c>
      <c r="L29" s="91">
        <v>10</v>
      </c>
      <c r="M29" s="92">
        <f t="shared" si="9"/>
        <v>500</v>
      </c>
      <c r="N29" s="91">
        <v>10</v>
      </c>
      <c r="O29" s="92">
        <f t="shared" si="10"/>
        <v>500</v>
      </c>
      <c r="P29" s="91">
        <v>10</v>
      </c>
      <c r="Q29" s="92">
        <f t="shared" si="11"/>
        <v>500</v>
      </c>
    </row>
    <row r="30" spans="2:17" s="58" customFormat="1" ht="39.75" customHeight="1">
      <c r="B30" s="87" t="s">
        <v>157</v>
      </c>
      <c r="C30" s="88">
        <v>250</v>
      </c>
      <c r="D30" s="89" t="s">
        <v>54</v>
      </c>
      <c r="E30" s="94" t="s">
        <v>123</v>
      </c>
      <c r="F30" s="91">
        <v>10</v>
      </c>
      <c r="G30" s="92">
        <f t="shared" si="6"/>
        <v>2500</v>
      </c>
      <c r="H30" s="91">
        <v>10</v>
      </c>
      <c r="I30" s="92">
        <f t="shared" si="7"/>
        <v>2500</v>
      </c>
      <c r="J30" s="91">
        <v>35</v>
      </c>
      <c r="K30" s="92">
        <f t="shared" si="8"/>
        <v>8750</v>
      </c>
      <c r="L30" s="91">
        <v>35</v>
      </c>
      <c r="M30" s="92">
        <f t="shared" si="9"/>
        <v>8750</v>
      </c>
      <c r="N30" s="91">
        <v>20</v>
      </c>
      <c r="O30" s="92">
        <f t="shared" si="10"/>
        <v>5000</v>
      </c>
      <c r="P30" s="91">
        <v>10</v>
      </c>
      <c r="Q30" s="92">
        <f t="shared" si="11"/>
        <v>2500</v>
      </c>
    </row>
    <row r="31" spans="2:17" s="58" customFormat="1" ht="39.75" customHeight="1">
      <c r="B31" s="87" t="s">
        <v>158</v>
      </c>
      <c r="C31" s="88">
        <v>50</v>
      </c>
      <c r="D31" s="89" t="s">
        <v>56</v>
      </c>
      <c r="E31" s="94" t="s">
        <v>124</v>
      </c>
      <c r="F31" s="91">
        <v>800</v>
      </c>
      <c r="G31" s="92">
        <f t="shared" si="6"/>
        <v>40000</v>
      </c>
      <c r="H31" s="91">
        <v>900</v>
      </c>
      <c r="I31" s="92">
        <f t="shared" si="7"/>
        <v>45000</v>
      </c>
      <c r="J31" s="91">
        <v>1000</v>
      </c>
      <c r="K31" s="92">
        <f t="shared" si="8"/>
        <v>50000</v>
      </c>
      <c r="L31" s="91">
        <v>1250</v>
      </c>
      <c r="M31" s="92">
        <f t="shared" si="9"/>
        <v>62500</v>
      </c>
      <c r="N31" s="91">
        <v>2000</v>
      </c>
      <c r="O31" s="92">
        <f t="shared" si="10"/>
        <v>100000</v>
      </c>
      <c r="P31" s="91">
        <v>10000</v>
      </c>
      <c r="Q31" s="92">
        <f t="shared" si="11"/>
        <v>500000</v>
      </c>
    </row>
    <row r="32" spans="2:17" s="58" customFormat="1" ht="39.75" customHeight="1">
      <c r="B32" s="87" t="s">
        <v>159</v>
      </c>
      <c r="C32" s="88">
        <v>100</v>
      </c>
      <c r="D32" s="89" t="s">
        <v>52</v>
      </c>
      <c r="E32" s="94" t="s">
        <v>125</v>
      </c>
      <c r="F32" s="91">
        <v>10</v>
      </c>
      <c r="G32" s="92">
        <f t="shared" si="6"/>
        <v>1000</v>
      </c>
      <c r="H32" s="91">
        <v>2</v>
      </c>
      <c r="I32" s="92">
        <f t="shared" si="7"/>
        <v>200</v>
      </c>
      <c r="J32" s="91">
        <v>2</v>
      </c>
      <c r="K32" s="92">
        <f t="shared" si="8"/>
        <v>200</v>
      </c>
      <c r="L32" s="91">
        <v>1</v>
      </c>
      <c r="M32" s="92">
        <f t="shared" si="9"/>
        <v>100</v>
      </c>
      <c r="N32" s="91">
        <v>3.5</v>
      </c>
      <c r="O32" s="92">
        <f t="shared" si="10"/>
        <v>350</v>
      </c>
      <c r="P32" s="91">
        <v>5</v>
      </c>
      <c r="Q32" s="92">
        <f t="shared" si="11"/>
        <v>500</v>
      </c>
    </row>
    <row r="33" spans="2:17" s="58" customFormat="1" ht="39.75" customHeight="1">
      <c r="B33" s="87" t="s">
        <v>160</v>
      </c>
      <c r="C33" s="88">
        <v>2000</v>
      </c>
      <c r="D33" s="89" t="s">
        <v>52</v>
      </c>
      <c r="E33" s="94" t="s">
        <v>53</v>
      </c>
      <c r="F33" s="91">
        <v>10</v>
      </c>
      <c r="G33" s="92">
        <f t="shared" si="6"/>
        <v>20000</v>
      </c>
      <c r="H33" s="91">
        <v>3</v>
      </c>
      <c r="I33" s="92">
        <f t="shared" si="7"/>
        <v>6000</v>
      </c>
      <c r="J33" s="91">
        <v>1</v>
      </c>
      <c r="K33" s="92">
        <f t="shared" si="8"/>
        <v>2000</v>
      </c>
      <c r="L33" s="91">
        <v>1</v>
      </c>
      <c r="M33" s="92">
        <f t="shared" si="9"/>
        <v>2000</v>
      </c>
      <c r="N33" s="91">
        <v>10</v>
      </c>
      <c r="O33" s="92">
        <f t="shared" si="10"/>
        <v>20000</v>
      </c>
      <c r="P33" s="91">
        <v>1</v>
      </c>
      <c r="Q33" s="92">
        <f t="shared" si="11"/>
        <v>2000</v>
      </c>
    </row>
    <row r="34" spans="2:17" s="58" customFormat="1" ht="39.75" customHeight="1">
      <c r="B34" s="87" t="s">
        <v>161</v>
      </c>
      <c r="C34" s="88">
        <v>40</v>
      </c>
      <c r="D34" s="89" t="s">
        <v>177</v>
      </c>
      <c r="E34" s="94" t="s">
        <v>126</v>
      </c>
      <c r="F34" s="91">
        <v>50</v>
      </c>
      <c r="G34" s="92">
        <f t="shared" si="6"/>
        <v>2000</v>
      </c>
      <c r="H34" s="91">
        <v>35</v>
      </c>
      <c r="I34" s="92">
        <f t="shared" si="7"/>
        <v>1400</v>
      </c>
      <c r="J34" s="91">
        <v>50</v>
      </c>
      <c r="K34" s="92">
        <f t="shared" si="8"/>
        <v>2000</v>
      </c>
      <c r="L34" s="91">
        <v>55</v>
      </c>
      <c r="M34" s="92">
        <f t="shared" si="9"/>
        <v>2200</v>
      </c>
      <c r="N34" s="91">
        <v>45</v>
      </c>
      <c r="O34" s="92">
        <f t="shared" si="10"/>
        <v>1800</v>
      </c>
      <c r="P34" s="91">
        <v>40</v>
      </c>
      <c r="Q34" s="92">
        <f t="shared" si="11"/>
        <v>1600</v>
      </c>
    </row>
    <row r="35" spans="2:17" s="58" customFormat="1" ht="39.75" customHeight="1">
      <c r="B35" s="87" t="s">
        <v>162</v>
      </c>
      <c r="C35" s="88">
        <v>2000</v>
      </c>
      <c r="D35" s="89" t="s">
        <v>52</v>
      </c>
      <c r="E35" s="94" t="s">
        <v>127</v>
      </c>
      <c r="F35" s="91">
        <v>100</v>
      </c>
      <c r="G35" s="92">
        <f aca="true" t="shared" si="12" ref="G35:G47">C35*F35</f>
        <v>200000</v>
      </c>
      <c r="H35" s="91">
        <v>150</v>
      </c>
      <c r="I35" s="92">
        <f aca="true" t="shared" si="13" ref="I35:I47">C35*H35</f>
        <v>300000</v>
      </c>
      <c r="J35" s="91">
        <v>110</v>
      </c>
      <c r="K35" s="92">
        <f aca="true" t="shared" si="14" ref="K35:K47">J35*C35</f>
        <v>220000</v>
      </c>
      <c r="L35" s="91">
        <v>175</v>
      </c>
      <c r="M35" s="92">
        <f aca="true" t="shared" si="15" ref="M35:M47">L35*C35</f>
        <v>350000</v>
      </c>
      <c r="N35" s="91">
        <v>270</v>
      </c>
      <c r="O35" s="92">
        <f aca="true" t="shared" si="16" ref="O35:O47">N35*C35</f>
        <v>540000</v>
      </c>
      <c r="P35" s="91">
        <v>70</v>
      </c>
      <c r="Q35" s="92">
        <f aca="true" t="shared" si="17" ref="Q35:Q47">P35*C35</f>
        <v>140000</v>
      </c>
    </row>
    <row r="36" spans="2:17" s="58" customFormat="1" ht="39.75" customHeight="1">
      <c r="B36" s="87" t="s">
        <v>163</v>
      </c>
      <c r="C36" s="88">
        <v>60</v>
      </c>
      <c r="D36" s="89" t="s">
        <v>56</v>
      </c>
      <c r="E36" s="94" t="s">
        <v>128</v>
      </c>
      <c r="F36" s="91">
        <v>300</v>
      </c>
      <c r="G36" s="92">
        <f t="shared" si="12"/>
        <v>18000</v>
      </c>
      <c r="H36" s="91">
        <v>700</v>
      </c>
      <c r="I36" s="92">
        <f t="shared" si="13"/>
        <v>42000</v>
      </c>
      <c r="J36" s="91">
        <v>800</v>
      </c>
      <c r="K36" s="92">
        <f t="shared" si="14"/>
        <v>48000</v>
      </c>
      <c r="L36" s="91">
        <v>350</v>
      </c>
      <c r="M36" s="92">
        <f t="shared" si="15"/>
        <v>21000</v>
      </c>
      <c r="N36" s="91">
        <v>490</v>
      </c>
      <c r="O36" s="92">
        <f t="shared" si="16"/>
        <v>29400</v>
      </c>
      <c r="P36" s="91">
        <v>650</v>
      </c>
      <c r="Q36" s="92">
        <f t="shared" si="17"/>
        <v>39000</v>
      </c>
    </row>
    <row r="37" spans="2:17" s="58" customFormat="1" ht="39.75" customHeight="1">
      <c r="B37" s="87" t="s">
        <v>164</v>
      </c>
      <c r="C37" s="88">
        <v>10</v>
      </c>
      <c r="D37" s="89" t="s">
        <v>56</v>
      </c>
      <c r="E37" s="94" t="s">
        <v>129</v>
      </c>
      <c r="F37" s="91">
        <v>500</v>
      </c>
      <c r="G37" s="92">
        <f t="shared" si="12"/>
        <v>5000</v>
      </c>
      <c r="H37" s="91">
        <v>1300</v>
      </c>
      <c r="I37" s="92">
        <f t="shared" si="13"/>
        <v>13000</v>
      </c>
      <c r="J37" s="91">
        <v>600</v>
      </c>
      <c r="K37" s="92">
        <f t="shared" si="14"/>
        <v>6000</v>
      </c>
      <c r="L37" s="91">
        <v>500</v>
      </c>
      <c r="M37" s="92">
        <f t="shared" si="15"/>
        <v>5000</v>
      </c>
      <c r="N37" s="91">
        <v>1600</v>
      </c>
      <c r="O37" s="92">
        <f t="shared" si="16"/>
        <v>16000</v>
      </c>
      <c r="P37" s="91">
        <v>2500</v>
      </c>
      <c r="Q37" s="92">
        <f t="shared" si="17"/>
        <v>25000</v>
      </c>
    </row>
    <row r="38" spans="2:17" s="58" customFormat="1" ht="39.75" customHeight="1">
      <c r="B38" s="87" t="s">
        <v>165</v>
      </c>
      <c r="C38" s="88">
        <v>100</v>
      </c>
      <c r="D38" s="89" t="s">
        <v>52</v>
      </c>
      <c r="E38" s="94" t="s">
        <v>130</v>
      </c>
      <c r="F38" s="91">
        <v>90</v>
      </c>
      <c r="G38" s="92">
        <f t="shared" si="12"/>
        <v>9000</v>
      </c>
      <c r="H38" s="91">
        <v>32</v>
      </c>
      <c r="I38" s="92">
        <f t="shared" si="13"/>
        <v>3200</v>
      </c>
      <c r="J38" s="91">
        <v>50</v>
      </c>
      <c r="K38" s="92">
        <f t="shared" si="14"/>
        <v>5000</v>
      </c>
      <c r="L38" s="91">
        <v>50</v>
      </c>
      <c r="M38" s="92">
        <f t="shared" si="15"/>
        <v>5000</v>
      </c>
      <c r="N38" s="91">
        <v>60</v>
      </c>
      <c r="O38" s="92">
        <f t="shared" si="16"/>
        <v>6000</v>
      </c>
      <c r="P38" s="91">
        <v>120</v>
      </c>
      <c r="Q38" s="92">
        <f t="shared" si="17"/>
        <v>12000</v>
      </c>
    </row>
    <row r="39" spans="2:17" s="58" customFormat="1" ht="39.75" customHeight="1">
      <c r="B39" s="87" t="s">
        <v>166</v>
      </c>
      <c r="C39" s="88">
        <v>20</v>
      </c>
      <c r="D39" s="89" t="s">
        <v>52</v>
      </c>
      <c r="E39" s="94" t="s">
        <v>131</v>
      </c>
      <c r="F39" s="91">
        <v>100</v>
      </c>
      <c r="G39" s="92">
        <f t="shared" si="12"/>
        <v>2000</v>
      </c>
      <c r="H39" s="91">
        <v>54</v>
      </c>
      <c r="I39" s="92">
        <f t="shared" si="13"/>
        <v>1080</v>
      </c>
      <c r="J39" s="91">
        <v>75</v>
      </c>
      <c r="K39" s="92">
        <f t="shared" si="14"/>
        <v>1500</v>
      </c>
      <c r="L39" s="91">
        <v>55</v>
      </c>
      <c r="M39" s="92">
        <f t="shared" si="15"/>
        <v>1100</v>
      </c>
      <c r="N39" s="91">
        <v>80</v>
      </c>
      <c r="O39" s="92">
        <f t="shared" si="16"/>
        <v>1600</v>
      </c>
      <c r="P39" s="91">
        <v>140</v>
      </c>
      <c r="Q39" s="92">
        <f t="shared" si="17"/>
        <v>2800</v>
      </c>
    </row>
    <row r="40" spans="2:17" s="58" customFormat="1" ht="39.75" customHeight="1">
      <c r="B40" s="87" t="s">
        <v>167</v>
      </c>
      <c r="C40" s="88">
        <v>10</v>
      </c>
      <c r="D40" s="89" t="s">
        <v>52</v>
      </c>
      <c r="E40" s="94" t="s">
        <v>132</v>
      </c>
      <c r="F40" s="91">
        <v>120</v>
      </c>
      <c r="G40" s="92">
        <f t="shared" si="12"/>
        <v>1200</v>
      </c>
      <c r="H40" s="91">
        <v>80</v>
      </c>
      <c r="I40" s="92">
        <f t="shared" si="13"/>
        <v>800</v>
      </c>
      <c r="J40" s="91">
        <v>160</v>
      </c>
      <c r="K40" s="92">
        <f t="shared" si="14"/>
        <v>1600</v>
      </c>
      <c r="L40" s="91">
        <v>60</v>
      </c>
      <c r="M40" s="92">
        <f t="shared" si="15"/>
        <v>600</v>
      </c>
      <c r="N40" s="91">
        <v>110</v>
      </c>
      <c r="O40" s="92">
        <f t="shared" si="16"/>
        <v>1100</v>
      </c>
      <c r="P40" s="91">
        <v>250</v>
      </c>
      <c r="Q40" s="92">
        <f t="shared" si="17"/>
        <v>2500</v>
      </c>
    </row>
    <row r="41" spans="2:17" s="58" customFormat="1" ht="39.75" customHeight="1">
      <c r="B41" s="87" t="s">
        <v>168</v>
      </c>
      <c r="C41" s="88">
        <v>10</v>
      </c>
      <c r="D41" s="89" t="s">
        <v>52</v>
      </c>
      <c r="E41" s="94" t="s">
        <v>133</v>
      </c>
      <c r="F41" s="91">
        <v>130</v>
      </c>
      <c r="G41" s="92">
        <f t="shared" si="12"/>
        <v>1300</v>
      </c>
      <c r="H41" s="91">
        <v>84</v>
      </c>
      <c r="I41" s="92">
        <f t="shared" si="13"/>
        <v>840</v>
      </c>
      <c r="J41" s="91">
        <v>200</v>
      </c>
      <c r="K41" s="92">
        <f t="shared" si="14"/>
        <v>2000</v>
      </c>
      <c r="L41" s="91">
        <v>65</v>
      </c>
      <c r="M41" s="92">
        <f t="shared" si="15"/>
        <v>650</v>
      </c>
      <c r="N41" s="91">
        <v>220</v>
      </c>
      <c r="O41" s="92">
        <f t="shared" si="16"/>
        <v>2200</v>
      </c>
      <c r="P41" s="91">
        <v>350</v>
      </c>
      <c r="Q41" s="92">
        <f t="shared" si="17"/>
        <v>3500</v>
      </c>
    </row>
    <row r="42" spans="2:17" s="58" customFormat="1" ht="39.75" customHeight="1">
      <c r="B42" s="87" t="s">
        <v>169</v>
      </c>
      <c r="C42" s="88">
        <v>10</v>
      </c>
      <c r="D42" s="89" t="s">
        <v>56</v>
      </c>
      <c r="E42" s="94" t="s">
        <v>134</v>
      </c>
      <c r="F42" s="91">
        <v>4500</v>
      </c>
      <c r="G42" s="92">
        <f t="shared" si="12"/>
        <v>45000</v>
      </c>
      <c r="H42" s="91">
        <v>520</v>
      </c>
      <c r="I42" s="92">
        <f t="shared" si="13"/>
        <v>5200</v>
      </c>
      <c r="J42" s="91">
        <v>1000</v>
      </c>
      <c r="K42" s="92">
        <f t="shared" si="14"/>
        <v>10000</v>
      </c>
      <c r="L42" s="91">
        <v>500</v>
      </c>
      <c r="M42" s="92">
        <f t="shared" si="15"/>
        <v>5000</v>
      </c>
      <c r="N42" s="91">
        <v>2200</v>
      </c>
      <c r="O42" s="92">
        <f t="shared" si="16"/>
        <v>22000</v>
      </c>
      <c r="P42" s="91">
        <v>3000</v>
      </c>
      <c r="Q42" s="92">
        <f t="shared" si="17"/>
        <v>30000</v>
      </c>
    </row>
    <row r="43" spans="2:17" s="58" customFormat="1" ht="39.75" customHeight="1">
      <c r="B43" s="87" t="s">
        <v>170</v>
      </c>
      <c r="C43" s="88">
        <v>60</v>
      </c>
      <c r="D43" s="89" t="s">
        <v>56</v>
      </c>
      <c r="E43" s="94" t="s">
        <v>135</v>
      </c>
      <c r="F43" s="91">
        <v>2500</v>
      </c>
      <c r="G43" s="92">
        <f t="shared" si="12"/>
        <v>150000</v>
      </c>
      <c r="H43" s="91">
        <v>570</v>
      </c>
      <c r="I43" s="92">
        <f t="shared" si="13"/>
        <v>34200</v>
      </c>
      <c r="J43" s="91">
        <v>1200</v>
      </c>
      <c r="K43" s="92">
        <f t="shared" si="14"/>
        <v>72000</v>
      </c>
      <c r="L43" s="91">
        <v>700</v>
      </c>
      <c r="M43" s="92">
        <f t="shared" si="15"/>
        <v>42000</v>
      </c>
      <c r="N43" s="91">
        <v>1000</v>
      </c>
      <c r="O43" s="92">
        <f t="shared" si="16"/>
        <v>60000</v>
      </c>
      <c r="P43" s="91">
        <v>3500</v>
      </c>
      <c r="Q43" s="92">
        <f t="shared" si="17"/>
        <v>210000</v>
      </c>
    </row>
    <row r="44" spans="2:17" s="58" customFormat="1" ht="39.75" customHeight="1">
      <c r="B44" s="87" t="s">
        <v>171</v>
      </c>
      <c r="C44" s="88">
        <v>8</v>
      </c>
      <c r="D44" s="89" t="s">
        <v>56</v>
      </c>
      <c r="E44" s="94" t="s">
        <v>136</v>
      </c>
      <c r="F44" s="91">
        <v>3000</v>
      </c>
      <c r="G44" s="92">
        <f t="shared" si="12"/>
        <v>24000</v>
      </c>
      <c r="H44" s="91">
        <v>750</v>
      </c>
      <c r="I44" s="92">
        <f t="shared" si="13"/>
        <v>6000</v>
      </c>
      <c r="J44" s="91">
        <v>1200</v>
      </c>
      <c r="K44" s="92">
        <f t="shared" si="14"/>
        <v>9600</v>
      </c>
      <c r="L44" s="91">
        <v>725</v>
      </c>
      <c r="M44" s="92">
        <f t="shared" si="15"/>
        <v>5800</v>
      </c>
      <c r="N44" s="91">
        <v>1500</v>
      </c>
      <c r="O44" s="92">
        <f t="shared" si="16"/>
        <v>12000</v>
      </c>
      <c r="P44" s="91">
        <v>4500</v>
      </c>
      <c r="Q44" s="92">
        <f t="shared" si="17"/>
        <v>36000</v>
      </c>
    </row>
    <row r="45" spans="2:17" s="58" customFormat="1" ht="39.75" customHeight="1">
      <c r="B45" s="87" t="s">
        <v>172</v>
      </c>
      <c r="C45" s="88">
        <v>2</v>
      </c>
      <c r="D45" s="89" t="s">
        <v>56</v>
      </c>
      <c r="E45" s="94" t="s">
        <v>137</v>
      </c>
      <c r="F45" s="91">
        <v>3500</v>
      </c>
      <c r="G45" s="92">
        <f t="shared" si="12"/>
        <v>7000</v>
      </c>
      <c r="H45" s="91">
        <v>2100</v>
      </c>
      <c r="I45" s="92">
        <f t="shared" si="13"/>
        <v>4200</v>
      </c>
      <c r="J45" s="91">
        <v>2000</v>
      </c>
      <c r="K45" s="92">
        <f t="shared" si="14"/>
        <v>4000</v>
      </c>
      <c r="L45" s="91">
        <v>750</v>
      </c>
      <c r="M45" s="92">
        <f t="shared" si="15"/>
        <v>1500</v>
      </c>
      <c r="N45" s="91">
        <v>3500</v>
      </c>
      <c r="O45" s="92">
        <f t="shared" si="16"/>
        <v>7000</v>
      </c>
      <c r="P45" s="91">
        <v>5000</v>
      </c>
      <c r="Q45" s="92">
        <f t="shared" si="17"/>
        <v>10000</v>
      </c>
    </row>
    <row r="46" spans="2:17" s="58" customFormat="1" ht="39.75" customHeight="1">
      <c r="B46" s="87" t="s">
        <v>173</v>
      </c>
      <c r="C46" s="88">
        <v>2</v>
      </c>
      <c r="D46" s="89" t="s">
        <v>56</v>
      </c>
      <c r="E46" s="94" t="s">
        <v>138</v>
      </c>
      <c r="F46" s="91">
        <v>4000</v>
      </c>
      <c r="G46" s="92">
        <f t="shared" si="12"/>
        <v>8000</v>
      </c>
      <c r="H46" s="91">
        <v>2200</v>
      </c>
      <c r="I46" s="92">
        <f t="shared" si="13"/>
        <v>4400</v>
      </c>
      <c r="J46" s="91">
        <v>2000</v>
      </c>
      <c r="K46" s="92">
        <f t="shared" si="14"/>
        <v>4000</v>
      </c>
      <c r="L46" s="91">
        <v>1000</v>
      </c>
      <c r="M46" s="92">
        <f t="shared" si="15"/>
        <v>2000</v>
      </c>
      <c r="N46" s="91">
        <v>5500</v>
      </c>
      <c r="O46" s="92">
        <f t="shared" si="16"/>
        <v>11000</v>
      </c>
      <c r="P46" s="91">
        <v>7000</v>
      </c>
      <c r="Q46" s="92">
        <f t="shared" si="17"/>
        <v>14000</v>
      </c>
    </row>
    <row r="47" spans="2:17" s="58" customFormat="1" ht="39.75" customHeight="1">
      <c r="B47" s="87" t="s">
        <v>174</v>
      </c>
      <c r="C47" s="88">
        <v>600</v>
      </c>
      <c r="D47" s="89" t="s">
        <v>175</v>
      </c>
      <c r="E47" s="94" t="s">
        <v>139</v>
      </c>
      <c r="F47" s="91">
        <v>100</v>
      </c>
      <c r="G47" s="92">
        <f t="shared" si="12"/>
        <v>60000</v>
      </c>
      <c r="H47" s="91">
        <v>150</v>
      </c>
      <c r="I47" s="92">
        <f t="shared" si="13"/>
        <v>90000</v>
      </c>
      <c r="J47" s="91">
        <v>190</v>
      </c>
      <c r="K47" s="92">
        <f t="shared" si="14"/>
        <v>114000</v>
      </c>
      <c r="L47" s="91">
        <v>185</v>
      </c>
      <c r="M47" s="92">
        <f t="shared" si="15"/>
        <v>111000</v>
      </c>
      <c r="N47" s="91">
        <v>150</v>
      </c>
      <c r="O47" s="92">
        <f t="shared" si="16"/>
        <v>90000</v>
      </c>
      <c r="P47" s="91">
        <v>140</v>
      </c>
      <c r="Q47" s="92">
        <f t="shared" si="17"/>
        <v>84000</v>
      </c>
    </row>
    <row r="48" spans="2:17" s="61" customFormat="1" ht="39.75" customHeight="1">
      <c r="B48" s="96" t="s">
        <v>140</v>
      </c>
      <c r="C48" s="97"/>
      <c r="D48" s="97"/>
      <c r="E48" s="98"/>
      <c r="F48" s="99"/>
      <c r="G48" s="100">
        <f>SUM(G14:G47)</f>
        <v>649800</v>
      </c>
      <c r="H48" s="91"/>
      <c r="I48" s="100">
        <f>SUM(I14:I47)</f>
        <v>663240</v>
      </c>
      <c r="J48" s="91"/>
      <c r="K48" s="100">
        <f>SUM(K14:K47)</f>
        <v>691975</v>
      </c>
      <c r="L48" s="91"/>
      <c r="M48" s="100">
        <f>SUM(M14:M47)</f>
        <v>753025</v>
      </c>
      <c r="N48" s="91"/>
      <c r="O48" s="100">
        <f>SUM(O14:O47)</f>
        <v>1085200</v>
      </c>
      <c r="P48" s="91"/>
      <c r="Q48" s="100">
        <f>SUM(Q14:Q47)</f>
        <v>1282500</v>
      </c>
    </row>
    <row r="49" spans="2:17" s="59" customFormat="1" ht="19.5" thickBot="1">
      <c r="B49" s="113" t="s">
        <v>12</v>
      </c>
      <c r="C49" s="114"/>
      <c r="D49" s="114"/>
      <c r="E49" s="114"/>
      <c r="F49" s="101"/>
      <c r="G49" s="102">
        <v>365</v>
      </c>
      <c r="H49" s="103"/>
      <c r="I49" s="102">
        <v>365</v>
      </c>
      <c r="J49" s="103"/>
      <c r="K49" s="102">
        <v>365</v>
      </c>
      <c r="L49" s="103"/>
      <c r="M49" s="102">
        <v>365</v>
      </c>
      <c r="N49" s="103"/>
      <c r="O49" s="102">
        <v>365</v>
      </c>
      <c r="P49" s="103"/>
      <c r="Q49" s="102">
        <v>365</v>
      </c>
    </row>
    <row r="50" spans="2:17" s="59" customFormat="1" ht="24.75" customHeight="1">
      <c r="B50" s="104"/>
      <c r="C50" s="105"/>
      <c r="D50" s="105"/>
      <c r="E50" s="105"/>
      <c r="F50" s="80"/>
      <c r="G50" s="106" t="s">
        <v>9</v>
      </c>
      <c r="H50" s="80"/>
      <c r="I50" s="106" t="s">
        <v>10</v>
      </c>
      <c r="J50" s="80"/>
      <c r="K50" s="106" t="s">
        <v>11</v>
      </c>
      <c r="L50" s="80"/>
      <c r="M50" s="106" t="s">
        <v>22</v>
      </c>
      <c r="N50" s="80"/>
      <c r="O50" s="106" t="s">
        <v>23</v>
      </c>
      <c r="P50" s="80"/>
      <c r="Q50" s="106" t="s">
        <v>102</v>
      </c>
    </row>
  </sheetData>
  <sheetProtection/>
  <mergeCells count="9">
    <mergeCell ref="N1:O12"/>
    <mergeCell ref="P1:Q12"/>
    <mergeCell ref="B49:E49"/>
    <mergeCell ref="F1:G12"/>
    <mergeCell ref="D12:E12"/>
    <mergeCell ref="D3:E3"/>
    <mergeCell ref="L1:M12"/>
    <mergeCell ref="J1:K12"/>
    <mergeCell ref="H1:I12"/>
  </mergeCells>
  <printOptions horizontalCentered="1" verticalCentered="1"/>
  <pageMargins left="0.7" right="0.7" top="0.75" bottom="0.75" header="0.3" footer="0.3"/>
  <pageSetup fitToHeight="0" fitToWidth="0" orientation="portrait" scale="35" r:id="rId1"/>
  <headerFooter alignWithMargins="0">
    <oddFooter>&amp;CPage &amp;P of &amp;N</oddFooter>
  </headerFooter>
  <colBreaks count="1" manualBreakCount="1">
    <brk id="11" max="49" man="1"/>
  </colBreaks>
</worksheet>
</file>

<file path=xl/worksheets/sheet2.xml><?xml version="1.0" encoding="utf-8"?>
<worksheet xmlns="http://schemas.openxmlformats.org/spreadsheetml/2006/main" xmlns:r="http://schemas.openxmlformats.org/officeDocument/2006/relationships">
  <dimension ref="A1:S48"/>
  <sheetViews>
    <sheetView view="pageBreakPreview" zoomScale="60" zoomScalePageLayoutView="0" workbookViewId="0" topLeftCell="I40">
      <selection activeCell="K54" sqref="K54"/>
    </sheetView>
  </sheetViews>
  <sheetFormatPr defaultColWidth="10.09765625" defaultRowHeight="15.75" customHeight="1"/>
  <cols>
    <col min="1" max="1" width="10.296875" style="14" customWidth="1"/>
    <col min="2" max="2" width="9" style="17" customWidth="1"/>
    <col min="3" max="3" width="17.09765625" style="17" customWidth="1"/>
    <col min="4" max="4" width="35.19921875" style="17" customWidth="1"/>
    <col min="5" max="5" width="16.8984375" style="25" customWidth="1"/>
    <col min="6" max="6" width="9.3984375" style="25" customWidth="1"/>
    <col min="7" max="7" width="18.8984375" style="25" customWidth="1"/>
    <col min="8" max="8" width="17" style="19" bestFit="1" customWidth="1"/>
    <col min="9" max="9" width="8.19921875" style="19" bestFit="1" customWidth="1"/>
    <col min="10" max="10" width="17.09765625" style="19" customWidth="1"/>
    <col min="11" max="11" width="17" style="19" customWidth="1"/>
    <col min="12" max="12" width="8.09765625" style="19" bestFit="1" customWidth="1"/>
    <col min="13" max="13" width="18.09765625" style="19" customWidth="1"/>
    <col min="14" max="14" width="18.3984375" style="19" customWidth="1"/>
    <col min="15" max="15" width="8.09765625" style="19" bestFit="1" customWidth="1"/>
    <col min="16" max="16" width="17.69921875" style="19" customWidth="1"/>
    <col min="17" max="17" width="15.69921875" style="25" bestFit="1" customWidth="1"/>
    <col min="18" max="18" width="9.69921875" style="25" customWidth="1"/>
    <col min="19" max="19" width="20.3984375" style="25" customWidth="1"/>
    <col min="20" max="89" width="10.09765625" style="17" customWidth="1"/>
    <col min="90" max="90" width="1.796875" style="17" customWidth="1"/>
    <col min="91" max="16384" width="10.09765625" style="17" customWidth="1"/>
  </cols>
  <sheetData>
    <row r="1" spans="1:19" s="16" customFormat="1" ht="12.75">
      <c r="A1" s="34" t="s">
        <v>59</v>
      </c>
      <c r="B1" s="35"/>
      <c r="C1" s="35"/>
      <c r="D1" s="35"/>
      <c r="E1" s="127" t="s">
        <v>100</v>
      </c>
      <c r="F1" s="128"/>
      <c r="G1" s="129"/>
      <c r="H1" s="127" t="s">
        <v>96</v>
      </c>
      <c r="I1" s="128"/>
      <c r="J1" s="129"/>
      <c r="K1" s="127" t="s">
        <v>97</v>
      </c>
      <c r="L1" s="128"/>
      <c r="M1" s="129"/>
      <c r="N1" s="127" t="s">
        <v>98</v>
      </c>
      <c r="O1" s="128"/>
      <c r="P1" s="129"/>
      <c r="Q1" s="127" t="s">
        <v>99</v>
      </c>
      <c r="R1" s="128"/>
      <c r="S1" s="129"/>
    </row>
    <row r="2" spans="1:19" s="16" customFormat="1" ht="12.75">
      <c r="A2" s="36" t="s">
        <v>20</v>
      </c>
      <c r="B2" s="2" t="s">
        <v>60</v>
      </c>
      <c r="C2" s="2" t="s">
        <v>67</v>
      </c>
      <c r="D2" s="2" t="s">
        <v>19</v>
      </c>
      <c r="E2" s="130"/>
      <c r="F2" s="131"/>
      <c r="G2" s="132"/>
      <c r="H2" s="130"/>
      <c r="I2" s="131"/>
      <c r="J2" s="132"/>
      <c r="K2" s="130"/>
      <c r="L2" s="131"/>
      <c r="M2" s="132"/>
      <c r="N2" s="130"/>
      <c r="O2" s="131"/>
      <c r="P2" s="132"/>
      <c r="Q2" s="130"/>
      <c r="R2" s="131"/>
      <c r="S2" s="132"/>
    </row>
    <row r="3" spans="1:19" s="16" customFormat="1" ht="20.25">
      <c r="A3" s="37"/>
      <c r="B3" s="3"/>
      <c r="C3" s="4" t="s">
        <v>6</v>
      </c>
      <c r="D3" s="3"/>
      <c r="E3" s="130"/>
      <c r="F3" s="131"/>
      <c r="G3" s="132"/>
      <c r="H3" s="130"/>
      <c r="I3" s="131"/>
      <c r="J3" s="132"/>
      <c r="K3" s="130"/>
      <c r="L3" s="131"/>
      <c r="M3" s="132"/>
      <c r="N3" s="130"/>
      <c r="O3" s="131"/>
      <c r="P3" s="132"/>
      <c r="Q3" s="130"/>
      <c r="R3" s="131"/>
      <c r="S3" s="132"/>
    </row>
    <row r="4" spans="1:19" s="16" customFormat="1" ht="15.75">
      <c r="A4" s="37"/>
      <c r="B4" s="5"/>
      <c r="C4" s="6" t="s">
        <v>4</v>
      </c>
      <c r="D4" s="5"/>
      <c r="E4" s="130"/>
      <c r="F4" s="131"/>
      <c r="G4" s="132"/>
      <c r="H4" s="130"/>
      <c r="I4" s="131"/>
      <c r="J4" s="132"/>
      <c r="K4" s="130"/>
      <c r="L4" s="131"/>
      <c r="M4" s="132"/>
      <c r="N4" s="130"/>
      <c r="O4" s="131"/>
      <c r="P4" s="132"/>
      <c r="Q4" s="130"/>
      <c r="R4" s="131"/>
      <c r="S4" s="132"/>
    </row>
    <row r="5" spans="1:19" s="16" customFormat="1" ht="15.75">
      <c r="A5" s="37"/>
      <c r="B5" s="5"/>
      <c r="C5" s="6" t="s">
        <v>8</v>
      </c>
      <c r="D5" s="5"/>
      <c r="E5" s="130"/>
      <c r="F5" s="131"/>
      <c r="G5" s="132"/>
      <c r="H5" s="130"/>
      <c r="I5" s="131"/>
      <c r="J5" s="132"/>
      <c r="K5" s="130"/>
      <c r="L5" s="131"/>
      <c r="M5" s="132"/>
      <c r="N5" s="130"/>
      <c r="O5" s="131"/>
      <c r="P5" s="132"/>
      <c r="Q5" s="130"/>
      <c r="R5" s="131"/>
      <c r="S5" s="132"/>
    </row>
    <row r="6" spans="1:19" s="16" customFormat="1" ht="15.75">
      <c r="A6" s="37"/>
      <c r="B6" s="7"/>
      <c r="C6" s="8" t="s">
        <v>5</v>
      </c>
      <c r="D6" s="7"/>
      <c r="E6" s="130"/>
      <c r="F6" s="131"/>
      <c r="G6" s="132"/>
      <c r="H6" s="130"/>
      <c r="I6" s="131"/>
      <c r="J6" s="132"/>
      <c r="K6" s="130"/>
      <c r="L6" s="131"/>
      <c r="M6" s="132"/>
      <c r="N6" s="130"/>
      <c r="O6" s="131"/>
      <c r="P6" s="132"/>
      <c r="Q6" s="130"/>
      <c r="R6" s="131"/>
      <c r="S6" s="132"/>
    </row>
    <row r="7" spans="1:19" s="16" customFormat="1" ht="15.75">
      <c r="A7" s="38" t="s">
        <v>7</v>
      </c>
      <c r="B7" s="2"/>
      <c r="C7" s="9" t="s">
        <v>61</v>
      </c>
      <c r="D7" s="10"/>
      <c r="E7" s="130"/>
      <c r="F7" s="131"/>
      <c r="G7" s="132"/>
      <c r="H7" s="130"/>
      <c r="I7" s="131"/>
      <c r="J7" s="132"/>
      <c r="K7" s="130"/>
      <c r="L7" s="131"/>
      <c r="M7" s="132"/>
      <c r="N7" s="130"/>
      <c r="O7" s="131"/>
      <c r="P7" s="132"/>
      <c r="Q7" s="130"/>
      <c r="R7" s="131"/>
      <c r="S7" s="132"/>
    </row>
    <row r="8" spans="1:19" s="16" customFormat="1" ht="15.75">
      <c r="A8" s="38"/>
      <c r="B8" s="2"/>
      <c r="C8" s="9" t="s">
        <v>62</v>
      </c>
      <c r="D8" s="10"/>
      <c r="E8" s="130"/>
      <c r="F8" s="131"/>
      <c r="G8" s="132"/>
      <c r="H8" s="130"/>
      <c r="I8" s="131"/>
      <c r="J8" s="132"/>
      <c r="K8" s="130"/>
      <c r="L8" s="131"/>
      <c r="M8" s="132"/>
      <c r="N8" s="130"/>
      <c r="O8" s="131"/>
      <c r="P8" s="132"/>
      <c r="Q8" s="130"/>
      <c r="R8" s="131"/>
      <c r="S8" s="132"/>
    </row>
    <row r="9" spans="1:19" s="16" customFormat="1" ht="15.75">
      <c r="A9" s="38"/>
      <c r="B9" s="2"/>
      <c r="C9" s="9" t="s">
        <v>63</v>
      </c>
      <c r="E9" s="130"/>
      <c r="F9" s="131"/>
      <c r="G9" s="132"/>
      <c r="H9" s="130"/>
      <c r="I9" s="131"/>
      <c r="J9" s="132"/>
      <c r="K9" s="130"/>
      <c r="L9" s="131"/>
      <c r="M9" s="132"/>
      <c r="N9" s="130"/>
      <c r="O9" s="131"/>
      <c r="P9" s="132"/>
      <c r="Q9" s="130"/>
      <c r="R9" s="131"/>
      <c r="S9" s="132"/>
    </row>
    <row r="10" spans="1:19" s="16" customFormat="1" ht="15.75">
      <c r="A10" s="38" t="s">
        <v>0</v>
      </c>
      <c r="B10" s="11"/>
      <c r="C10" s="12" t="s">
        <v>64</v>
      </c>
      <c r="D10" s="13"/>
      <c r="E10" s="130"/>
      <c r="F10" s="131"/>
      <c r="G10" s="132"/>
      <c r="H10" s="130"/>
      <c r="I10" s="131"/>
      <c r="J10" s="132"/>
      <c r="K10" s="130"/>
      <c r="L10" s="131"/>
      <c r="M10" s="132"/>
      <c r="N10" s="130"/>
      <c r="O10" s="131"/>
      <c r="P10" s="132"/>
      <c r="Q10" s="130"/>
      <c r="R10" s="131"/>
      <c r="S10" s="132"/>
    </row>
    <row r="11" spans="1:19" s="16" customFormat="1" ht="15.75">
      <c r="A11" s="38" t="s">
        <v>1</v>
      </c>
      <c r="B11" s="2"/>
      <c r="C11" s="139">
        <v>40938</v>
      </c>
      <c r="D11" s="140"/>
      <c r="E11" s="130"/>
      <c r="F11" s="131"/>
      <c r="G11" s="132"/>
      <c r="H11" s="130"/>
      <c r="I11" s="131"/>
      <c r="J11" s="132"/>
      <c r="K11" s="130"/>
      <c r="L11" s="131"/>
      <c r="M11" s="132"/>
      <c r="N11" s="130"/>
      <c r="O11" s="131"/>
      <c r="P11" s="132"/>
      <c r="Q11" s="130"/>
      <c r="R11" s="131"/>
      <c r="S11" s="132"/>
    </row>
    <row r="12" spans="1:19" s="15" customFormat="1" ht="31.5">
      <c r="A12" s="39" t="s">
        <v>16</v>
      </c>
      <c r="B12" s="29" t="s">
        <v>15</v>
      </c>
      <c r="C12" s="29" t="s">
        <v>14</v>
      </c>
      <c r="D12" s="28" t="s">
        <v>3</v>
      </c>
      <c r="E12" s="26" t="s">
        <v>13</v>
      </c>
      <c r="F12" s="44"/>
      <c r="G12" s="27"/>
      <c r="H12" s="30" t="s">
        <v>13</v>
      </c>
      <c r="I12" s="44"/>
      <c r="J12" s="27" t="s">
        <v>2</v>
      </c>
      <c r="K12" s="26" t="s">
        <v>13</v>
      </c>
      <c r="L12" s="44"/>
      <c r="M12" s="27" t="s">
        <v>2</v>
      </c>
      <c r="N12" s="26" t="s">
        <v>13</v>
      </c>
      <c r="O12" s="44"/>
      <c r="P12" s="27" t="s">
        <v>2</v>
      </c>
      <c r="Q12" s="26" t="s">
        <v>13</v>
      </c>
      <c r="R12" s="44"/>
      <c r="S12" s="27"/>
    </row>
    <row r="13" spans="1:19" s="16" customFormat="1" ht="20.25">
      <c r="A13" s="133" t="s">
        <v>65</v>
      </c>
      <c r="B13" s="134"/>
      <c r="C13" s="134"/>
      <c r="D13" s="135"/>
      <c r="E13" s="48"/>
      <c r="F13" s="50"/>
      <c r="G13" s="49"/>
      <c r="H13" s="48"/>
      <c r="I13" s="50"/>
      <c r="J13" s="49"/>
      <c r="K13" s="48"/>
      <c r="L13" s="50"/>
      <c r="M13" s="49"/>
      <c r="N13" s="48"/>
      <c r="O13" s="50"/>
      <c r="P13" s="49"/>
      <c r="Q13" s="48"/>
      <c r="R13" s="50"/>
      <c r="S13" s="49"/>
    </row>
    <row r="14" spans="1:19" s="15" customFormat="1" ht="15.75">
      <c r="A14" s="41" t="s">
        <v>21</v>
      </c>
      <c r="B14" s="43">
        <v>1</v>
      </c>
      <c r="C14" s="22" t="s">
        <v>17</v>
      </c>
      <c r="D14" s="47" t="s">
        <v>66</v>
      </c>
      <c r="E14" s="23">
        <v>90000</v>
      </c>
      <c r="F14" s="136" t="s">
        <v>18</v>
      </c>
      <c r="G14" s="24">
        <f aca="true" t="shared" si="0" ref="G14:G41">B14*E14</f>
        <v>90000</v>
      </c>
      <c r="H14" s="23">
        <v>40000</v>
      </c>
      <c r="I14" s="136" t="s">
        <v>18</v>
      </c>
      <c r="J14" s="24">
        <f>B14*H14</f>
        <v>40000</v>
      </c>
      <c r="K14" s="23">
        <v>427700</v>
      </c>
      <c r="L14" s="136" t="s">
        <v>18</v>
      </c>
      <c r="M14" s="24">
        <f>B14*K14</f>
        <v>427700</v>
      </c>
      <c r="N14" s="23">
        <v>20500</v>
      </c>
      <c r="O14" s="136" t="s">
        <v>18</v>
      </c>
      <c r="P14" s="24">
        <f>B14*N14</f>
        <v>20500</v>
      </c>
      <c r="Q14" s="23">
        <v>20000</v>
      </c>
      <c r="R14" s="136" t="s">
        <v>18</v>
      </c>
      <c r="S14" s="24">
        <f aca="true" t="shared" si="1" ref="S14:S41">B14*Q14</f>
        <v>20000</v>
      </c>
    </row>
    <row r="15" spans="1:19" s="15" customFormat="1" ht="15.75">
      <c r="A15" s="41" t="s">
        <v>24</v>
      </c>
      <c r="B15" s="43">
        <v>9800</v>
      </c>
      <c r="C15" s="22" t="s">
        <v>52</v>
      </c>
      <c r="D15" s="47" t="s">
        <v>53</v>
      </c>
      <c r="E15" s="23">
        <v>3</v>
      </c>
      <c r="F15" s="137"/>
      <c r="G15" s="24">
        <f t="shared" si="0"/>
        <v>29400</v>
      </c>
      <c r="H15" s="23">
        <v>2</v>
      </c>
      <c r="I15" s="137"/>
      <c r="J15" s="24">
        <f aca="true" t="shared" si="2" ref="J15:J41">B15*H15</f>
        <v>19600</v>
      </c>
      <c r="K15" s="23">
        <v>1</v>
      </c>
      <c r="L15" s="137"/>
      <c r="M15" s="24">
        <f aca="true" t="shared" si="3" ref="M15:M41">B15*K15</f>
        <v>9800</v>
      </c>
      <c r="N15" s="23">
        <v>1</v>
      </c>
      <c r="O15" s="137"/>
      <c r="P15" s="24">
        <f aca="true" t="shared" si="4" ref="P15:P41">B15*N15</f>
        <v>9800</v>
      </c>
      <c r="Q15" s="23">
        <v>0.01</v>
      </c>
      <c r="R15" s="137"/>
      <c r="S15" s="24">
        <f t="shared" si="1"/>
        <v>98</v>
      </c>
    </row>
    <row r="16" spans="1:19" s="15" customFormat="1" ht="15.75">
      <c r="A16" s="41" t="s">
        <v>25</v>
      </c>
      <c r="B16" s="43">
        <v>90000</v>
      </c>
      <c r="C16" s="22" t="s">
        <v>54</v>
      </c>
      <c r="D16" s="47" t="s">
        <v>55</v>
      </c>
      <c r="E16" s="23">
        <v>1</v>
      </c>
      <c r="F16" s="137"/>
      <c r="G16" s="24">
        <f t="shared" si="0"/>
        <v>90000</v>
      </c>
      <c r="H16" s="23">
        <v>0.3</v>
      </c>
      <c r="I16" s="137"/>
      <c r="J16" s="24">
        <f t="shared" si="2"/>
        <v>27000</v>
      </c>
      <c r="K16" s="23">
        <v>1</v>
      </c>
      <c r="L16" s="137"/>
      <c r="M16" s="24">
        <f t="shared" si="3"/>
        <v>90000</v>
      </c>
      <c r="N16" s="23">
        <v>0.5</v>
      </c>
      <c r="O16" s="137"/>
      <c r="P16" s="24">
        <f t="shared" si="4"/>
        <v>45000</v>
      </c>
      <c r="Q16" s="23">
        <v>0.3</v>
      </c>
      <c r="R16" s="137"/>
      <c r="S16" s="24">
        <f t="shared" si="1"/>
        <v>27000</v>
      </c>
    </row>
    <row r="17" spans="1:19" s="15" customFormat="1" ht="15.75">
      <c r="A17" s="41" t="s">
        <v>26</v>
      </c>
      <c r="B17" s="43">
        <v>8650</v>
      </c>
      <c r="C17" s="22" t="s">
        <v>52</v>
      </c>
      <c r="D17" s="47" t="s">
        <v>68</v>
      </c>
      <c r="E17" s="23">
        <v>350</v>
      </c>
      <c r="F17" s="137"/>
      <c r="G17" s="24">
        <f t="shared" si="0"/>
        <v>3027500</v>
      </c>
      <c r="H17" s="23">
        <v>288</v>
      </c>
      <c r="I17" s="137"/>
      <c r="J17" s="24">
        <f t="shared" si="2"/>
        <v>2491200</v>
      </c>
      <c r="K17" s="23">
        <v>313</v>
      </c>
      <c r="L17" s="137"/>
      <c r="M17" s="24">
        <f t="shared" si="3"/>
        <v>2707450</v>
      </c>
      <c r="N17" s="23">
        <v>316</v>
      </c>
      <c r="O17" s="137"/>
      <c r="P17" s="24">
        <f t="shared" si="4"/>
        <v>2733400</v>
      </c>
      <c r="Q17" s="23">
        <v>353</v>
      </c>
      <c r="R17" s="137"/>
      <c r="S17" s="24">
        <f t="shared" si="1"/>
        <v>3053450</v>
      </c>
    </row>
    <row r="18" spans="1:19" s="15" customFormat="1" ht="15.75">
      <c r="A18" s="41" t="s">
        <v>27</v>
      </c>
      <c r="B18" s="43">
        <v>200</v>
      </c>
      <c r="C18" s="22" t="s">
        <v>52</v>
      </c>
      <c r="D18" s="47" t="s">
        <v>87</v>
      </c>
      <c r="E18" s="23">
        <v>300</v>
      </c>
      <c r="F18" s="137"/>
      <c r="G18" s="24">
        <f t="shared" si="0"/>
        <v>60000</v>
      </c>
      <c r="H18" s="23">
        <v>285</v>
      </c>
      <c r="I18" s="137"/>
      <c r="J18" s="24">
        <f t="shared" si="2"/>
        <v>57000</v>
      </c>
      <c r="K18" s="23">
        <v>260</v>
      </c>
      <c r="L18" s="137"/>
      <c r="M18" s="24">
        <f t="shared" si="3"/>
        <v>52000</v>
      </c>
      <c r="N18" s="23">
        <v>580</v>
      </c>
      <c r="O18" s="137"/>
      <c r="P18" s="24">
        <f t="shared" si="4"/>
        <v>116000</v>
      </c>
      <c r="Q18" s="23">
        <v>224</v>
      </c>
      <c r="R18" s="137"/>
      <c r="S18" s="24">
        <f t="shared" si="1"/>
        <v>44800</v>
      </c>
    </row>
    <row r="19" spans="1:19" s="15" customFormat="1" ht="15.75">
      <c r="A19" s="41" t="s">
        <v>28</v>
      </c>
      <c r="B19" s="43">
        <v>100</v>
      </c>
      <c r="C19" s="22" t="s">
        <v>52</v>
      </c>
      <c r="D19" s="47" t="s">
        <v>88</v>
      </c>
      <c r="E19" s="23">
        <v>260</v>
      </c>
      <c r="F19" s="137"/>
      <c r="G19" s="24">
        <f t="shared" si="0"/>
        <v>26000</v>
      </c>
      <c r="H19" s="23">
        <v>220</v>
      </c>
      <c r="I19" s="137"/>
      <c r="J19" s="24">
        <f t="shared" si="2"/>
        <v>22000</v>
      </c>
      <c r="K19" s="23">
        <v>812</v>
      </c>
      <c r="L19" s="137"/>
      <c r="M19" s="24">
        <f t="shared" si="3"/>
        <v>81200</v>
      </c>
      <c r="N19" s="23">
        <v>500</v>
      </c>
      <c r="O19" s="137"/>
      <c r="P19" s="24">
        <f t="shared" si="4"/>
        <v>50000</v>
      </c>
      <c r="Q19" s="23">
        <v>153</v>
      </c>
      <c r="R19" s="137"/>
      <c r="S19" s="24">
        <f t="shared" si="1"/>
        <v>15300</v>
      </c>
    </row>
    <row r="20" spans="1:19" s="15" customFormat="1" ht="31.5">
      <c r="A20" s="41" t="s">
        <v>29</v>
      </c>
      <c r="B20" s="43">
        <v>850</v>
      </c>
      <c r="C20" s="22" t="s">
        <v>52</v>
      </c>
      <c r="D20" s="47" t="s">
        <v>69</v>
      </c>
      <c r="E20" s="23">
        <v>200</v>
      </c>
      <c r="F20" s="137"/>
      <c r="G20" s="24">
        <f t="shared" si="0"/>
        <v>170000</v>
      </c>
      <c r="H20" s="23">
        <v>130</v>
      </c>
      <c r="I20" s="137"/>
      <c r="J20" s="24">
        <f t="shared" si="2"/>
        <v>110500</v>
      </c>
      <c r="K20" s="23">
        <v>124</v>
      </c>
      <c r="L20" s="137"/>
      <c r="M20" s="24">
        <f t="shared" si="3"/>
        <v>105400</v>
      </c>
      <c r="N20" s="23">
        <v>260</v>
      </c>
      <c r="O20" s="137"/>
      <c r="P20" s="24">
        <f t="shared" si="4"/>
        <v>221000</v>
      </c>
      <c r="Q20" s="23">
        <v>115</v>
      </c>
      <c r="R20" s="137"/>
      <c r="S20" s="24">
        <f t="shared" si="1"/>
        <v>97750</v>
      </c>
    </row>
    <row r="21" spans="1:19" s="15" customFormat="1" ht="15.75">
      <c r="A21" s="41" t="s">
        <v>30</v>
      </c>
      <c r="B21" s="43">
        <v>14</v>
      </c>
      <c r="C21" s="22" t="s">
        <v>56</v>
      </c>
      <c r="D21" s="47" t="s">
        <v>70</v>
      </c>
      <c r="E21" s="23">
        <v>18000</v>
      </c>
      <c r="F21" s="137"/>
      <c r="G21" s="24">
        <f t="shared" si="0"/>
        <v>252000</v>
      </c>
      <c r="H21" s="23">
        <v>22000</v>
      </c>
      <c r="I21" s="137"/>
      <c r="J21" s="24">
        <f t="shared" si="2"/>
        <v>308000</v>
      </c>
      <c r="K21" s="23">
        <v>27300</v>
      </c>
      <c r="L21" s="137"/>
      <c r="M21" s="24">
        <f t="shared" si="3"/>
        <v>382200</v>
      </c>
      <c r="N21" s="23">
        <v>21000</v>
      </c>
      <c r="O21" s="137"/>
      <c r="P21" s="24">
        <f t="shared" si="4"/>
        <v>294000</v>
      </c>
      <c r="Q21" s="23">
        <v>26600</v>
      </c>
      <c r="R21" s="137"/>
      <c r="S21" s="24">
        <f t="shared" si="1"/>
        <v>372400</v>
      </c>
    </row>
    <row r="22" spans="1:19" s="15" customFormat="1" ht="31.5">
      <c r="A22" s="41" t="s">
        <v>31</v>
      </c>
      <c r="B22" s="43">
        <v>1</v>
      </c>
      <c r="C22" s="22" t="s">
        <v>56</v>
      </c>
      <c r="D22" s="47" t="s">
        <v>71</v>
      </c>
      <c r="E22" s="23">
        <v>20000</v>
      </c>
      <c r="F22" s="137"/>
      <c r="G22" s="24">
        <f t="shared" si="0"/>
        <v>20000</v>
      </c>
      <c r="H22" s="23">
        <v>23000</v>
      </c>
      <c r="I22" s="137"/>
      <c r="J22" s="24">
        <f t="shared" si="2"/>
        <v>23000</v>
      </c>
      <c r="K22" s="23">
        <v>30300</v>
      </c>
      <c r="L22" s="137"/>
      <c r="M22" s="24">
        <f t="shared" si="3"/>
        <v>30300</v>
      </c>
      <c r="N22" s="23">
        <v>43000</v>
      </c>
      <c r="O22" s="137"/>
      <c r="P22" s="24">
        <f t="shared" si="4"/>
        <v>43000</v>
      </c>
      <c r="Q22" s="23">
        <v>32900</v>
      </c>
      <c r="R22" s="137"/>
      <c r="S22" s="24">
        <f t="shared" si="1"/>
        <v>32900</v>
      </c>
    </row>
    <row r="23" spans="1:19" s="15" customFormat="1" ht="31.5">
      <c r="A23" s="41" t="s">
        <v>32</v>
      </c>
      <c r="B23" s="43">
        <v>1</v>
      </c>
      <c r="C23" s="22" t="s">
        <v>56</v>
      </c>
      <c r="D23" s="47" t="s">
        <v>72</v>
      </c>
      <c r="E23" s="23">
        <v>22000</v>
      </c>
      <c r="F23" s="137"/>
      <c r="G23" s="24">
        <f t="shared" si="0"/>
        <v>22000</v>
      </c>
      <c r="H23" s="23">
        <v>20000</v>
      </c>
      <c r="I23" s="137"/>
      <c r="J23" s="24">
        <f t="shared" si="2"/>
        <v>20000</v>
      </c>
      <c r="K23" s="23">
        <v>28300</v>
      </c>
      <c r="L23" s="137"/>
      <c r="M23" s="24">
        <f t="shared" si="3"/>
        <v>28300</v>
      </c>
      <c r="N23" s="23">
        <v>32000</v>
      </c>
      <c r="O23" s="137"/>
      <c r="P23" s="24">
        <f t="shared" si="4"/>
        <v>32000</v>
      </c>
      <c r="Q23" s="23">
        <v>32900</v>
      </c>
      <c r="R23" s="137"/>
      <c r="S23" s="24">
        <f t="shared" si="1"/>
        <v>32900</v>
      </c>
    </row>
    <row r="24" spans="1:19" s="15" customFormat="1" ht="15.75">
      <c r="A24" s="41" t="s">
        <v>33</v>
      </c>
      <c r="B24" s="43">
        <v>80</v>
      </c>
      <c r="C24" s="22" t="s">
        <v>57</v>
      </c>
      <c r="D24" s="47" t="s">
        <v>73</v>
      </c>
      <c r="E24" s="23">
        <v>145</v>
      </c>
      <c r="F24" s="137"/>
      <c r="G24" s="24">
        <f t="shared" si="0"/>
        <v>11600</v>
      </c>
      <c r="H24" s="23">
        <v>50</v>
      </c>
      <c r="I24" s="137"/>
      <c r="J24" s="24">
        <f t="shared" si="2"/>
        <v>4000</v>
      </c>
      <c r="K24" s="23">
        <v>885</v>
      </c>
      <c r="L24" s="137"/>
      <c r="M24" s="24">
        <f t="shared" si="3"/>
        <v>70800</v>
      </c>
      <c r="N24" s="23">
        <v>1230</v>
      </c>
      <c r="O24" s="137"/>
      <c r="P24" s="24">
        <f t="shared" si="4"/>
        <v>98400</v>
      </c>
      <c r="Q24" s="23">
        <v>1</v>
      </c>
      <c r="R24" s="137"/>
      <c r="S24" s="24">
        <f t="shared" si="1"/>
        <v>80</v>
      </c>
    </row>
    <row r="25" spans="1:19" s="15" customFormat="1" ht="15.75">
      <c r="A25" s="41" t="s">
        <v>34</v>
      </c>
      <c r="B25" s="43">
        <v>2</v>
      </c>
      <c r="C25" s="22" t="s">
        <v>56</v>
      </c>
      <c r="D25" s="47" t="s">
        <v>74</v>
      </c>
      <c r="E25" s="23">
        <v>50000</v>
      </c>
      <c r="F25" s="137"/>
      <c r="G25" s="24">
        <f t="shared" si="0"/>
        <v>100000</v>
      </c>
      <c r="H25" s="23">
        <v>75000</v>
      </c>
      <c r="I25" s="137"/>
      <c r="J25" s="24">
        <f t="shared" si="2"/>
        <v>150000</v>
      </c>
      <c r="K25" s="23">
        <v>74500</v>
      </c>
      <c r="L25" s="137"/>
      <c r="M25" s="24">
        <f t="shared" si="3"/>
        <v>149000</v>
      </c>
      <c r="N25" s="23">
        <v>123000</v>
      </c>
      <c r="O25" s="137"/>
      <c r="P25" s="24">
        <f t="shared" si="4"/>
        <v>246000</v>
      </c>
      <c r="Q25" s="23">
        <v>58000</v>
      </c>
      <c r="R25" s="137"/>
      <c r="S25" s="24">
        <f t="shared" si="1"/>
        <v>116000</v>
      </c>
    </row>
    <row r="26" spans="1:19" s="15" customFormat="1" ht="15.75">
      <c r="A26" s="41" t="s">
        <v>35</v>
      </c>
      <c r="B26" s="43">
        <v>165</v>
      </c>
      <c r="C26" s="22" t="s">
        <v>52</v>
      </c>
      <c r="D26" s="47" t="s">
        <v>76</v>
      </c>
      <c r="E26" s="23">
        <v>1000</v>
      </c>
      <c r="F26" s="137"/>
      <c r="G26" s="24">
        <f t="shared" si="0"/>
        <v>165000</v>
      </c>
      <c r="H26" s="23">
        <v>700</v>
      </c>
      <c r="I26" s="137"/>
      <c r="J26" s="24">
        <f t="shared" si="2"/>
        <v>115500</v>
      </c>
      <c r="K26" s="23">
        <v>1133</v>
      </c>
      <c r="L26" s="137"/>
      <c r="M26" s="24">
        <f t="shared" si="3"/>
        <v>186945</v>
      </c>
      <c r="N26" s="23">
        <v>995</v>
      </c>
      <c r="O26" s="137"/>
      <c r="P26" s="24">
        <f t="shared" si="4"/>
        <v>164175</v>
      </c>
      <c r="Q26" s="23">
        <v>872</v>
      </c>
      <c r="R26" s="137"/>
      <c r="S26" s="24">
        <f t="shared" si="1"/>
        <v>143880</v>
      </c>
    </row>
    <row r="27" spans="1:19" s="15" customFormat="1" ht="15.75">
      <c r="A27" s="41" t="s">
        <v>36</v>
      </c>
      <c r="B27" s="43">
        <v>168</v>
      </c>
      <c r="C27" s="22" t="s">
        <v>52</v>
      </c>
      <c r="D27" s="47" t="s">
        <v>75</v>
      </c>
      <c r="E27" s="23">
        <v>975</v>
      </c>
      <c r="F27" s="137"/>
      <c r="G27" s="24">
        <f t="shared" si="0"/>
        <v>163800</v>
      </c>
      <c r="H27" s="23">
        <v>700</v>
      </c>
      <c r="I27" s="137"/>
      <c r="J27" s="24">
        <f t="shared" si="2"/>
        <v>117600</v>
      </c>
      <c r="K27" s="23">
        <v>1046</v>
      </c>
      <c r="L27" s="137"/>
      <c r="M27" s="24">
        <f t="shared" si="3"/>
        <v>175728</v>
      </c>
      <c r="N27" s="23">
        <v>940</v>
      </c>
      <c r="O27" s="137"/>
      <c r="P27" s="24">
        <f t="shared" si="4"/>
        <v>157920</v>
      </c>
      <c r="Q27" s="23">
        <v>825</v>
      </c>
      <c r="R27" s="137"/>
      <c r="S27" s="24">
        <f t="shared" si="1"/>
        <v>138600</v>
      </c>
    </row>
    <row r="28" spans="1:19" s="15" customFormat="1" ht="15.75">
      <c r="A28" s="41" t="s">
        <v>37</v>
      </c>
      <c r="B28" s="43">
        <v>88</v>
      </c>
      <c r="C28" s="22" t="s">
        <v>52</v>
      </c>
      <c r="D28" s="47" t="s">
        <v>77</v>
      </c>
      <c r="E28" s="23">
        <v>900</v>
      </c>
      <c r="F28" s="137"/>
      <c r="G28" s="24">
        <f t="shared" si="0"/>
        <v>79200</v>
      </c>
      <c r="H28" s="23">
        <v>400</v>
      </c>
      <c r="I28" s="137"/>
      <c r="J28" s="24">
        <f t="shared" si="2"/>
        <v>35200</v>
      </c>
      <c r="K28" s="23">
        <v>575</v>
      </c>
      <c r="L28" s="137"/>
      <c r="M28" s="24">
        <f t="shared" si="3"/>
        <v>50600</v>
      </c>
      <c r="N28" s="23">
        <v>865</v>
      </c>
      <c r="O28" s="137"/>
      <c r="P28" s="24">
        <f t="shared" si="4"/>
        <v>76120</v>
      </c>
      <c r="Q28" s="23">
        <v>560</v>
      </c>
      <c r="R28" s="137"/>
      <c r="S28" s="24">
        <f t="shared" si="1"/>
        <v>49280</v>
      </c>
    </row>
    <row r="29" spans="1:19" s="15" customFormat="1" ht="31.5">
      <c r="A29" s="41" t="s">
        <v>38</v>
      </c>
      <c r="B29" s="43">
        <v>165</v>
      </c>
      <c r="C29" s="22" t="s">
        <v>52</v>
      </c>
      <c r="D29" s="47" t="s">
        <v>89</v>
      </c>
      <c r="E29" s="23">
        <v>220</v>
      </c>
      <c r="F29" s="137"/>
      <c r="G29" s="24">
        <f t="shared" si="0"/>
        <v>36300</v>
      </c>
      <c r="H29" s="23">
        <v>360</v>
      </c>
      <c r="I29" s="137"/>
      <c r="J29" s="24">
        <f t="shared" si="2"/>
        <v>59400</v>
      </c>
      <c r="K29" s="23">
        <v>421</v>
      </c>
      <c r="L29" s="137"/>
      <c r="M29" s="24">
        <f t="shared" si="3"/>
        <v>69465</v>
      </c>
      <c r="N29" s="23">
        <v>430</v>
      </c>
      <c r="O29" s="137"/>
      <c r="P29" s="24">
        <f t="shared" si="4"/>
        <v>70950</v>
      </c>
      <c r="Q29" s="23">
        <v>275</v>
      </c>
      <c r="R29" s="137"/>
      <c r="S29" s="24">
        <f t="shared" si="1"/>
        <v>45375</v>
      </c>
    </row>
    <row r="30" spans="1:19" s="15" customFormat="1" ht="31.5">
      <c r="A30" s="41" t="s">
        <v>39</v>
      </c>
      <c r="B30" s="43">
        <v>168</v>
      </c>
      <c r="C30" s="22" t="s">
        <v>52</v>
      </c>
      <c r="D30" s="47" t="s">
        <v>78</v>
      </c>
      <c r="E30" s="23">
        <v>200</v>
      </c>
      <c r="F30" s="137"/>
      <c r="G30" s="24">
        <f t="shared" si="0"/>
        <v>33600</v>
      </c>
      <c r="H30" s="23">
        <v>350</v>
      </c>
      <c r="I30" s="137"/>
      <c r="J30" s="24">
        <f t="shared" si="2"/>
        <v>58800</v>
      </c>
      <c r="K30" s="23">
        <v>389</v>
      </c>
      <c r="L30" s="137"/>
      <c r="M30" s="24">
        <f t="shared" si="3"/>
        <v>65352</v>
      </c>
      <c r="N30" s="23">
        <v>390</v>
      </c>
      <c r="O30" s="137"/>
      <c r="P30" s="24">
        <f t="shared" si="4"/>
        <v>65520</v>
      </c>
      <c r="Q30" s="23">
        <v>255</v>
      </c>
      <c r="R30" s="137"/>
      <c r="S30" s="24">
        <f t="shared" si="1"/>
        <v>42840</v>
      </c>
    </row>
    <row r="31" spans="1:19" s="15" customFormat="1" ht="31.5">
      <c r="A31" s="41" t="s">
        <v>40</v>
      </c>
      <c r="B31" s="43">
        <v>88</v>
      </c>
      <c r="C31" s="22" t="s">
        <v>52</v>
      </c>
      <c r="D31" s="47" t="s">
        <v>79</v>
      </c>
      <c r="E31" s="23">
        <v>80</v>
      </c>
      <c r="F31" s="137"/>
      <c r="G31" s="24">
        <f t="shared" si="0"/>
        <v>7040</v>
      </c>
      <c r="H31" s="23">
        <v>150</v>
      </c>
      <c r="I31" s="137"/>
      <c r="J31" s="24">
        <f t="shared" si="2"/>
        <v>13200</v>
      </c>
      <c r="K31" s="23">
        <v>231</v>
      </c>
      <c r="L31" s="137"/>
      <c r="M31" s="24">
        <f t="shared" si="3"/>
        <v>20328</v>
      </c>
      <c r="N31" s="23">
        <v>200</v>
      </c>
      <c r="O31" s="137"/>
      <c r="P31" s="24">
        <f t="shared" si="4"/>
        <v>17600</v>
      </c>
      <c r="Q31" s="23">
        <v>158</v>
      </c>
      <c r="R31" s="137"/>
      <c r="S31" s="24">
        <f t="shared" si="1"/>
        <v>13904</v>
      </c>
    </row>
    <row r="32" spans="1:19" s="15" customFormat="1" ht="94.5">
      <c r="A32" s="41" t="s">
        <v>41</v>
      </c>
      <c r="B32" s="43">
        <v>1</v>
      </c>
      <c r="C32" s="22" t="s">
        <v>17</v>
      </c>
      <c r="D32" s="47" t="s">
        <v>90</v>
      </c>
      <c r="E32" s="23">
        <v>200000</v>
      </c>
      <c r="F32" s="137"/>
      <c r="G32" s="24">
        <f t="shared" si="0"/>
        <v>200000</v>
      </c>
      <c r="H32" s="23">
        <v>410000</v>
      </c>
      <c r="I32" s="137"/>
      <c r="J32" s="24">
        <f t="shared" si="2"/>
        <v>410000</v>
      </c>
      <c r="K32" s="23">
        <v>221000</v>
      </c>
      <c r="L32" s="137"/>
      <c r="M32" s="24">
        <f t="shared" si="3"/>
        <v>221000</v>
      </c>
      <c r="N32" s="23">
        <v>386425</v>
      </c>
      <c r="O32" s="137"/>
      <c r="P32" s="24">
        <f t="shared" si="4"/>
        <v>386425</v>
      </c>
      <c r="Q32" s="23">
        <v>455000</v>
      </c>
      <c r="R32" s="137"/>
      <c r="S32" s="24">
        <f t="shared" si="1"/>
        <v>455000</v>
      </c>
    </row>
    <row r="33" spans="1:19" s="15" customFormat="1" ht="15.75">
      <c r="A33" s="41" t="s">
        <v>42</v>
      </c>
      <c r="B33" s="43">
        <v>120</v>
      </c>
      <c r="C33" s="22" t="s">
        <v>57</v>
      </c>
      <c r="D33" s="47" t="s">
        <v>91</v>
      </c>
      <c r="E33" s="23">
        <v>350</v>
      </c>
      <c r="F33" s="137"/>
      <c r="G33" s="24">
        <f t="shared" si="0"/>
        <v>42000</v>
      </c>
      <c r="H33" s="23">
        <v>450</v>
      </c>
      <c r="I33" s="137"/>
      <c r="J33" s="24">
        <f t="shared" si="2"/>
        <v>54000</v>
      </c>
      <c r="K33" s="23">
        <v>579</v>
      </c>
      <c r="L33" s="137"/>
      <c r="M33" s="24">
        <f t="shared" si="3"/>
        <v>69480</v>
      </c>
      <c r="N33" s="23">
        <v>600</v>
      </c>
      <c r="O33" s="137"/>
      <c r="P33" s="24">
        <f t="shared" si="4"/>
        <v>72000</v>
      </c>
      <c r="Q33" s="23">
        <v>347</v>
      </c>
      <c r="R33" s="137"/>
      <c r="S33" s="24">
        <f t="shared" si="1"/>
        <v>41640</v>
      </c>
    </row>
    <row r="34" spans="1:19" s="15" customFormat="1" ht="31.5">
      <c r="A34" s="41" t="s">
        <v>43</v>
      </c>
      <c r="B34" s="43">
        <v>1</v>
      </c>
      <c r="C34" s="22" t="s">
        <v>17</v>
      </c>
      <c r="D34" s="47" t="s">
        <v>80</v>
      </c>
      <c r="E34" s="23">
        <v>18000</v>
      </c>
      <c r="F34" s="137"/>
      <c r="G34" s="24">
        <f t="shared" si="0"/>
        <v>18000</v>
      </c>
      <c r="H34" s="23">
        <v>81000</v>
      </c>
      <c r="I34" s="137"/>
      <c r="J34" s="24">
        <f t="shared" si="2"/>
        <v>81000</v>
      </c>
      <c r="K34" s="23">
        <v>19300</v>
      </c>
      <c r="L34" s="137"/>
      <c r="M34" s="24">
        <f t="shared" si="3"/>
        <v>19300</v>
      </c>
      <c r="N34" s="23">
        <v>25000</v>
      </c>
      <c r="O34" s="137"/>
      <c r="P34" s="24">
        <f t="shared" si="4"/>
        <v>25000</v>
      </c>
      <c r="Q34" s="23">
        <v>35000</v>
      </c>
      <c r="R34" s="137"/>
      <c r="S34" s="24">
        <f t="shared" si="1"/>
        <v>35000</v>
      </c>
    </row>
    <row r="35" spans="1:19" s="15" customFormat="1" ht="15.75">
      <c r="A35" s="41" t="s">
        <v>44</v>
      </c>
      <c r="B35" s="43">
        <v>1</v>
      </c>
      <c r="C35" s="22" t="s">
        <v>17</v>
      </c>
      <c r="D35" s="47" t="s">
        <v>81</v>
      </c>
      <c r="E35" s="23">
        <v>20000</v>
      </c>
      <c r="F35" s="137"/>
      <c r="G35" s="24">
        <f t="shared" si="0"/>
        <v>20000</v>
      </c>
      <c r="H35" s="23">
        <v>2000</v>
      </c>
      <c r="I35" s="137"/>
      <c r="J35" s="24">
        <f t="shared" si="2"/>
        <v>2000</v>
      </c>
      <c r="K35" s="23">
        <v>9200</v>
      </c>
      <c r="L35" s="137"/>
      <c r="M35" s="24">
        <f t="shared" si="3"/>
        <v>9200</v>
      </c>
      <c r="N35" s="23">
        <v>61500</v>
      </c>
      <c r="O35" s="137"/>
      <c r="P35" s="24">
        <f t="shared" si="4"/>
        <v>61500</v>
      </c>
      <c r="Q35" s="23">
        <v>15000</v>
      </c>
      <c r="R35" s="137"/>
      <c r="S35" s="24">
        <f t="shared" si="1"/>
        <v>15000</v>
      </c>
    </row>
    <row r="36" spans="1:19" s="15" customFormat="1" ht="189">
      <c r="A36" s="41" t="s">
        <v>45</v>
      </c>
      <c r="B36" s="43">
        <v>1</v>
      </c>
      <c r="C36" s="22" t="s">
        <v>17</v>
      </c>
      <c r="D36" s="47" t="s">
        <v>92</v>
      </c>
      <c r="E36" s="23">
        <v>2500000</v>
      </c>
      <c r="F36" s="137"/>
      <c r="G36" s="24">
        <f t="shared" si="0"/>
        <v>2500000</v>
      </c>
      <c r="H36" s="23">
        <v>3741967</v>
      </c>
      <c r="I36" s="137"/>
      <c r="J36" s="24">
        <f t="shared" si="2"/>
        <v>3741967</v>
      </c>
      <c r="K36" s="23">
        <v>2989200</v>
      </c>
      <c r="L36" s="137"/>
      <c r="M36" s="24">
        <f t="shared" si="3"/>
        <v>2989200</v>
      </c>
      <c r="N36" s="23">
        <v>3187019</v>
      </c>
      <c r="O36" s="137"/>
      <c r="P36" s="24">
        <f t="shared" si="4"/>
        <v>3187019</v>
      </c>
      <c r="Q36" s="23">
        <v>3782000</v>
      </c>
      <c r="R36" s="137"/>
      <c r="S36" s="24">
        <f t="shared" si="1"/>
        <v>3782000</v>
      </c>
    </row>
    <row r="37" spans="1:19" s="15" customFormat="1" ht="15.75">
      <c r="A37" s="41" t="s">
        <v>46</v>
      </c>
      <c r="B37" s="43">
        <v>1</v>
      </c>
      <c r="C37" s="22" t="s">
        <v>17</v>
      </c>
      <c r="D37" s="47" t="s">
        <v>58</v>
      </c>
      <c r="E37" s="23">
        <v>10000</v>
      </c>
      <c r="F37" s="137"/>
      <c r="G37" s="24">
        <f t="shared" si="0"/>
        <v>10000</v>
      </c>
      <c r="H37" s="23">
        <v>2000</v>
      </c>
      <c r="I37" s="137"/>
      <c r="J37" s="24">
        <f t="shared" si="2"/>
        <v>2000</v>
      </c>
      <c r="K37" s="23">
        <v>6000</v>
      </c>
      <c r="L37" s="137"/>
      <c r="M37" s="24">
        <f t="shared" si="3"/>
        <v>6000</v>
      </c>
      <c r="N37" s="23">
        <v>5400</v>
      </c>
      <c r="O37" s="137"/>
      <c r="P37" s="24">
        <f t="shared" si="4"/>
        <v>5400</v>
      </c>
      <c r="Q37" s="23">
        <v>7500</v>
      </c>
      <c r="R37" s="137"/>
      <c r="S37" s="24">
        <f t="shared" si="1"/>
        <v>7500</v>
      </c>
    </row>
    <row r="38" spans="1:19" s="15" customFormat="1" ht="15.75">
      <c r="A38" s="41" t="s">
        <v>47</v>
      </c>
      <c r="B38" s="43">
        <v>10221</v>
      </c>
      <c r="C38" s="22" t="s">
        <v>52</v>
      </c>
      <c r="D38" s="47" t="s">
        <v>82</v>
      </c>
      <c r="E38" s="23">
        <v>4</v>
      </c>
      <c r="F38" s="137"/>
      <c r="G38" s="24">
        <f t="shared" si="0"/>
        <v>40884</v>
      </c>
      <c r="H38" s="23">
        <v>2</v>
      </c>
      <c r="I38" s="137"/>
      <c r="J38" s="24">
        <f t="shared" si="2"/>
        <v>20442</v>
      </c>
      <c r="K38" s="23">
        <v>2</v>
      </c>
      <c r="L38" s="137"/>
      <c r="M38" s="24">
        <f t="shared" si="3"/>
        <v>20442</v>
      </c>
      <c r="N38" s="23">
        <v>1</v>
      </c>
      <c r="O38" s="137"/>
      <c r="P38" s="24">
        <f t="shared" si="4"/>
        <v>10221</v>
      </c>
      <c r="Q38" s="23">
        <v>1</v>
      </c>
      <c r="R38" s="137"/>
      <c r="S38" s="24">
        <f t="shared" si="1"/>
        <v>10221</v>
      </c>
    </row>
    <row r="39" spans="1:19" s="15" customFormat="1" ht="15.75">
      <c r="A39" s="41" t="s">
        <v>48</v>
      </c>
      <c r="B39" s="43">
        <v>1</v>
      </c>
      <c r="C39" s="22" t="s">
        <v>17</v>
      </c>
      <c r="D39" s="47" t="s">
        <v>93</v>
      </c>
      <c r="E39" s="23">
        <v>5000</v>
      </c>
      <c r="F39" s="137"/>
      <c r="G39" s="24">
        <f t="shared" si="0"/>
        <v>5000</v>
      </c>
      <c r="H39" s="23">
        <v>5000</v>
      </c>
      <c r="I39" s="137"/>
      <c r="J39" s="24">
        <f t="shared" si="2"/>
        <v>5000</v>
      </c>
      <c r="K39" s="23">
        <v>9000</v>
      </c>
      <c r="L39" s="137"/>
      <c r="M39" s="24">
        <f t="shared" si="3"/>
        <v>9000</v>
      </c>
      <c r="N39" s="23">
        <v>35350</v>
      </c>
      <c r="O39" s="137"/>
      <c r="P39" s="24">
        <f t="shared" si="4"/>
        <v>35350</v>
      </c>
      <c r="Q39" s="23">
        <v>7500</v>
      </c>
      <c r="R39" s="137"/>
      <c r="S39" s="24">
        <f t="shared" si="1"/>
        <v>7500</v>
      </c>
    </row>
    <row r="40" spans="1:19" s="15" customFormat="1" ht="141.75">
      <c r="A40" s="41" t="s">
        <v>49</v>
      </c>
      <c r="B40" s="43">
        <v>1</v>
      </c>
      <c r="C40" s="22" t="s">
        <v>83</v>
      </c>
      <c r="D40" s="47" t="s">
        <v>84</v>
      </c>
      <c r="E40" s="23">
        <v>36000</v>
      </c>
      <c r="F40" s="137"/>
      <c r="G40" s="24">
        <f t="shared" si="0"/>
        <v>36000</v>
      </c>
      <c r="H40" s="23">
        <v>36000</v>
      </c>
      <c r="I40" s="137"/>
      <c r="J40" s="24">
        <f t="shared" si="2"/>
        <v>36000</v>
      </c>
      <c r="K40" s="23">
        <v>36000</v>
      </c>
      <c r="L40" s="137"/>
      <c r="M40" s="24">
        <f t="shared" si="3"/>
        <v>36000</v>
      </c>
      <c r="N40" s="23">
        <v>36000</v>
      </c>
      <c r="O40" s="137"/>
      <c r="P40" s="24">
        <f t="shared" si="4"/>
        <v>36000</v>
      </c>
      <c r="Q40" s="23">
        <v>36000</v>
      </c>
      <c r="R40" s="137"/>
      <c r="S40" s="24">
        <f t="shared" si="1"/>
        <v>36000</v>
      </c>
    </row>
    <row r="41" spans="1:19" s="15" customFormat="1" ht="94.5">
      <c r="A41" s="41" t="s">
        <v>50</v>
      </c>
      <c r="B41" s="43">
        <v>1</v>
      </c>
      <c r="C41" s="22" t="s">
        <v>83</v>
      </c>
      <c r="D41" s="47" t="s">
        <v>94</v>
      </c>
      <c r="E41" s="23">
        <v>10000</v>
      </c>
      <c r="F41" s="137"/>
      <c r="G41" s="24">
        <f t="shared" si="0"/>
        <v>10000</v>
      </c>
      <c r="H41" s="23">
        <v>10000</v>
      </c>
      <c r="I41" s="137"/>
      <c r="J41" s="24">
        <f t="shared" si="2"/>
        <v>10000</v>
      </c>
      <c r="K41" s="23">
        <v>10000</v>
      </c>
      <c r="L41" s="137"/>
      <c r="M41" s="24">
        <f t="shared" si="3"/>
        <v>10000</v>
      </c>
      <c r="N41" s="23">
        <v>10000</v>
      </c>
      <c r="O41" s="137"/>
      <c r="P41" s="24">
        <f t="shared" si="4"/>
        <v>10000</v>
      </c>
      <c r="Q41" s="23">
        <v>10000</v>
      </c>
      <c r="R41" s="137"/>
      <c r="S41" s="24">
        <f t="shared" si="1"/>
        <v>10000</v>
      </c>
    </row>
    <row r="42" spans="1:19" s="16" customFormat="1" ht="18.75">
      <c r="A42" s="42"/>
      <c r="B42" s="118" t="s">
        <v>85</v>
      </c>
      <c r="C42" s="119"/>
      <c r="D42" s="120"/>
      <c r="E42" s="32"/>
      <c r="F42" s="138"/>
      <c r="G42" s="52">
        <f>SUM(G14:G41)</f>
        <v>7265324</v>
      </c>
      <c r="H42" s="51" t="s">
        <v>19</v>
      </c>
      <c r="I42" s="138"/>
      <c r="J42" s="52">
        <f>SUM(J14:J41)</f>
        <v>8034409</v>
      </c>
      <c r="K42" s="32"/>
      <c r="L42" s="138"/>
      <c r="M42" s="52">
        <f>SUM(M14:M41)</f>
        <v>8092190</v>
      </c>
      <c r="N42" s="32"/>
      <c r="O42" s="138"/>
      <c r="P42" s="52">
        <f>SUM(P14:P41)</f>
        <v>8290300</v>
      </c>
      <c r="Q42" s="32"/>
      <c r="R42" s="138"/>
      <c r="S42" s="52">
        <f>SUM(S14:S41)</f>
        <v>8646418</v>
      </c>
    </row>
    <row r="43" spans="1:19" s="16" customFormat="1" ht="20.25">
      <c r="A43" s="133"/>
      <c r="B43" s="141"/>
      <c r="C43" s="134"/>
      <c r="D43" s="135"/>
      <c r="E43" s="48"/>
      <c r="F43" s="138"/>
      <c r="G43" s="49"/>
      <c r="H43" s="48"/>
      <c r="I43" s="138"/>
      <c r="J43" s="49"/>
      <c r="K43" s="48"/>
      <c r="L43" s="138"/>
      <c r="M43" s="49"/>
      <c r="N43" s="48"/>
      <c r="O43" s="138"/>
      <c r="P43" s="49"/>
      <c r="Q43" s="48"/>
      <c r="R43" s="138"/>
      <c r="S43" s="49"/>
    </row>
    <row r="44" spans="1:19" s="15" customFormat="1" ht="157.5">
      <c r="A44" s="41" t="s">
        <v>51</v>
      </c>
      <c r="B44" s="43">
        <v>1</v>
      </c>
      <c r="C44" s="40" t="s">
        <v>17</v>
      </c>
      <c r="D44" s="56" t="s">
        <v>95</v>
      </c>
      <c r="E44" s="23">
        <v>233000</v>
      </c>
      <c r="F44" s="55">
        <f>E44/G42</f>
        <v>0.03207014580492212</v>
      </c>
      <c r="G44" s="24">
        <f>F44*G42</f>
        <v>233000.00000000003</v>
      </c>
      <c r="H44" s="23">
        <v>375000</v>
      </c>
      <c r="I44" s="55">
        <f>H44/J42</f>
        <v>0.04667424822410709</v>
      </c>
      <c r="J44" s="24">
        <f>I44*J42</f>
        <v>375000</v>
      </c>
      <c r="K44" s="23">
        <v>540200</v>
      </c>
      <c r="L44" s="55">
        <v>0.05</v>
      </c>
      <c r="M44" s="24">
        <f>L44*M42</f>
        <v>404609.5</v>
      </c>
      <c r="N44" s="23">
        <v>425000</v>
      </c>
      <c r="O44" s="55">
        <v>0.05</v>
      </c>
      <c r="P44" s="24">
        <f>O44*P42</f>
        <v>414515</v>
      </c>
      <c r="Q44" s="23">
        <v>432320.9</v>
      </c>
      <c r="R44" s="55">
        <f>Q44/S42</f>
        <v>0.05</v>
      </c>
      <c r="S44" s="54">
        <f>R44*S42</f>
        <v>432320.9</v>
      </c>
    </row>
    <row r="45" spans="1:19" s="16" customFormat="1" ht="18.75">
      <c r="A45" s="42"/>
      <c r="B45" s="118"/>
      <c r="C45" s="119"/>
      <c r="D45" s="120"/>
      <c r="E45" s="32"/>
      <c r="F45" s="45"/>
      <c r="G45" s="52">
        <f>SUM(G44)</f>
        <v>233000.00000000003</v>
      </c>
      <c r="H45" s="32"/>
      <c r="I45" s="45"/>
      <c r="J45" s="52">
        <f>SUM(J44)</f>
        <v>375000</v>
      </c>
      <c r="K45" s="32"/>
      <c r="L45" s="45"/>
      <c r="M45" s="52">
        <f>SUM(M44)</f>
        <v>404609.5</v>
      </c>
      <c r="N45" s="32"/>
      <c r="O45" s="45"/>
      <c r="P45" s="52">
        <f>SUM(P44)</f>
        <v>414515</v>
      </c>
      <c r="Q45" s="32"/>
      <c r="R45" s="45"/>
      <c r="S45" s="52">
        <f>SUM(S44)</f>
        <v>432320.9</v>
      </c>
    </row>
    <row r="46" spans="1:19" s="16" customFormat="1" ht="20.25">
      <c r="A46" s="42"/>
      <c r="B46" s="121" t="s">
        <v>86</v>
      </c>
      <c r="C46" s="122"/>
      <c r="D46" s="123"/>
      <c r="E46" s="32"/>
      <c r="F46" s="45"/>
      <c r="G46" s="53">
        <f>SUM(G42+G45)</f>
        <v>7498324</v>
      </c>
      <c r="H46" s="32"/>
      <c r="I46" s="45"/>
      <c r="J46" s="53">
        <f>SUM(J42+J45)</f>
        <v>8409409</v>
      </c>
      <c r="K46" s="32"/>
      <c r="L46" s="45"/>
      <c r="M46" s="53">
        <f>SUM(M42+M45)</f>
        <v>8496799.5</v>
      </c>
      <c r="N46" s="32"/>
      <c r="O46" s="45"/>
      <c r="P46" s="53">
        <f>SUM(P42+P45)</f>
        <v>8704815</v>
      </c>
      <c r="Q46" s="32"/>
      <c r="R46" s="45"/>
      <c r="S46" s="53">
        <f>SUM(S42+S45)</f>
        <v>9078738.9</v>
      </c>
    </row>
    <row r="47" spans="1:19" s="1" customFormat="1" ht="16.5" thickBot="1">
      <c r="A47" s="124" t="s">
        <v>12</v>
      </c>
      <c r="B47" s="125"/>
      <c r="C47" s="125"/>
      <c r="D47" s="126"/>
      <c r="E47" s="33"/>
      <c r="F47" s="46"/>
      <c r="G47" s="31">
        <v>400</v>
      </c>
      <c r="H47" s="33"/>
      <c r="I47" s="46"/>
      <c r="J47" s="31">
        <v>400</v>
      </c>
      <c r="K47" s="33"/>
      <c r="L47" s="46"/>
      <c r="M47" s="31">
        <v>400</v>
      </c>
      <c r="N47" s="33"/>
      <c r="O47" s="46"/>
      <c r="P47" s="31">
        <v>400</v>
      </c>
      <c r="Q47" s="33"/>
      <c r="R47" s="46"/>
      <c r="S47" s="31">
        <v>400</v>
      </c>
    </row>
    <row r="48" spans="1:19" s="1" customFormat="1" ht="15.75">
      <c r="A48" s="20"/>
      <c r="B48" s="21"/>
      <c r="C48" s="21"/>
      <c r="D48" s="21"/>
      <c r="G48" s="18" t="s">
        <v>9</v>
      </c>
      <c r="J48" s="18" t="s">
        <v>10</v>
      </c>
      <c r="M48" s="18" t="s">
        <v>11</v>
      </c>
      <c r="P48" s="18" t="s">
        <v>22</v>
      </c>
      <c r="S48" s="18" t="s">
        <v>23</v>
      </c>
    </row>
  </sheetData>
  <sheetProtection/>
  <mergeCells count="17">
    <mergeCell ref="A43:D43"/>
    <mergeCell ref="Q1:S11"/>
    <mergeCell ref="I14:I43"/>
    <mergeCell ref="L14:L43"/>
    <mergeCell ref="O14:O43"/>
    <mergeCell ref="R14:R43"/>
    <mergeCell ref="H1:J11"/>
    <mergeCell ref="B45:D45"/>
    <mergeCell ref="B46:D46"/>
    <mergeCell ref="A47:D47"/>
    <mergeCell ref="K1:M11"/>
    <mergeCell ref="N1:P11"/>
    <mergeCell ref="A13:D13"/>
    <mergeCell ref="F14:F43"/>
    <mergeCell ref="C11:D11"/>
    <mergeCell ref="E1:G11"/>
    <mergeCell ref="B42:D42"/>
  </mergeCells>
  <printOptions/>
  <pageMargins left="0.7" right="0.7" top="0.75" bottom="0.75" header="0.3" footer="0.3"/>
  <pageSetup horizontalDpi="600" verticalDpi="600" orientation="landscape" paperSize="5"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Antonio Water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Services</dc:creator>
  <cp:keywords/>
  <dc:description/>
  <cp:lastModifiedBy>mfranco</cp:lastModifiedBy>
  <cp:lastPrinted>2015-02-19T20:26:38Z</cp:lastPrinted>
  <dcterms:created xsi:type="dcterms:W3CDTF">1998-05-04T15:51:13Z</dcterms:created>
  <dcterms:modified xsi:type="dcterms:W3CDTF">2015-02-19T20:27:05Z</dcterms:modified>
  <cp:category/>
  <cp:version/>
  <cp:contentType/>
  <cp:contentStatus/>
</cp:coreProperties>
</file>